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Departments\TOWN MANAGER\BUDGET &amp; FINANCE\FY 2025\"/>
    </mc:Choice>
  </mc:AlternateContent>
  <xr:revisionPtr revIDLastSave="0" documentId="13_ncr:1_{4CD9BF70-6586-4138-969B-CE27DCA19A23}" xr6:coauthVersionLast="47" xr6:coauthVersionMax="47" xr10:uidLastSave="{00000000-0000-0000-0000-000000000000}"/>
  <bookViews>
    <workbookView xWindow="735" yWindow="600" windowWidth="27660" windowHeight="14250" xr2:uid="{50118203-D4C5-47CB-8C9E-464AC9552A54}"/>
  </bookViews>
  <sheets>
    <sheet name="calculator" sheetId="1" r:id="rId1"/>
  </sheets>
  <definedNames>
    <definedName name="_xlnm.Print_Area" localSheetId="0">calculator!$A$1:$I$33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4" i="1"/>
  <c r="AF50" i="1" l="1"/>
  <c r="AE50" i="1"/>
  <c r="AD50" i="1"/>
  <c r="AC50" i="1"/>
  <c r="AB50" i="1"/>
  <c r="AA50" i="1"/>
  <c r="Z50" i="1"/>
  <c r="Y50" i="1"/>
  <c r="X50" i="1"/>
  <c r="W50" i="1"/>
  <c r="V50" i="1"/>
  <c r="AF49" i="1"/>
  <c r="AE49" i="1"/>
  <c r="AD49" i="1"/>
  <c r="AC49" i="1"/>
  <c r="AB49" i="1"/>
  <c r="AA49" i="1"/>
  <c r="Z49" i="1"/>
  <c r="Y49" i="1"/>
  <c r="X49" i="1"/>
  <c r="W49" i="1"/>
  <c r="V49" i="1"/>
  <c r="AF48" i="1"/>
  <c r="AE48" i="1"/>
  <c r="AD48" i="1"/>
  <c r="AC48" i="1"/>
  <c r="AB48" i="1"/>
  <c r="AA48" i="1"/>
  <c r="Z48" i="1"/>
  <c r="Y48" i="1"/>
  <c r="X48" i="1"/>
  <c r="W48" i="1"/>
  <c r="V48" i="1"/>
  <c r="AF47" i="1"/>
  <c r="AE47" i="1"/>
  <c r="AD47" i="1"/>
  <c r="AC47" i="1"/>
  <c r="AB47" i="1"/>
  <c r="AA47" i="1"/>
  <c r="Z47" i="1"/>
  <c r="Y47" i="1"/>
  <c r="X47" i="1"/>
  <c r="W47" i="1"/>
  <c r="V47" i="1"/>
  <c r="AF46" i="1"/>
  <c r="AE46" i="1"/>
  <c r="AD46" i="1"/>
  <c r="AC46" i="1"/>
  <c r="AB46" i="1"/>
  <c r="AA46" i="1"/>
  <c r="Z46" i="1"/>
  <c r="Y46" i="1"/>
  <c r="X46" i="1"/>
  <c r="W46" i="1"/>
  <c r="V46" i="1"/>
  <c r="AF45" i="1"/>
  <c r="AE45" i="1"/>
  <c r="AD45" i="1"/>
  <c r="AC45" i="1"/>
  <c r="AB45" i="1"/>
  <c r="AA45" i="1"/>
  <c r="Z45" i="1"/>
  <c r="Y45" i="1"/>
  <c r="X45" i="1"/>
  <c r="W45" i="1"/>
  <c r="V45" i="1"/>
  <c r="AF44" i="1"/>
  <c r="AE44" i="1"/>
  <c r="AD44" i="1"/>
  <c r="AC44" i="1"/>
  <c r="AB44" i="1"/>
  <c r="AA44" i="1"/>
  <c r="Z44" i="1"/>
  <c r="Y44" i="1"/>
  <c r="X44" i="1"/>
  <c r="W44" i="1"/>
  <c r="V44" i="1"/>
  <c r="AF43" i="1"/>
  <c r="AE43" i="1"/>
  <c r="AD43" i="1"/>
  <c r="AC43" i="1"/>
  <c r="AB43" i="1"/>
  <c r="AA43" i="1"/>
  <c r="Z43" i="1"/>
  <c r="Y43" i="1"/>
  <c r="X43" i="1"/>
  <c r="W43" i="1"/>
  <c r="V43" i="1"/>
  <c r="AF42" i="1"/>
  <c r="AE42" i="1"/>
  <c r="AD42" i="1"/>
  <c r="AC42" i="1"/>
  <c r="AB42" i="1"/>
  <c r="AA42" i="1"/>
  <c r="Z42" i="1"/>
  <c r="Y42" i="1"/>
  <c r="X42" i="1"/>
  <c r="W42" i="1"/>
  <c r="V42" i="1"/>
  <c r="AF41" i="1"/>
  <c r="AE41" i="1"/>
  <c r="AD41" i="1"/>
  <c r="AC41" i="1"/>
  <c r="AB41" i="1"/>
  <c r="AA41" i="1"/>
  <c r="Z41" i="1"/>
  <c r="Y41" i="1"/>
  <c r="X41" i="1"/>
  <c r="W41" i="1"/>
  <c r="V41" i="1"/>
  <c r="AF40" i="1"/>
  <c r="AE40" i="1"/>
  <c r="AD40" i="1"/>
  <c r="AC40" i="1"/>
  <c r="AB40" i="1"/>
  <c r="AA40" i="1"/>
  <c r="Z40" i="1"/>
  <c r="Y40" i="1"/>
  <c r="X40" i="1"/>
  <c r="W40" i="1"/>
  <c r="V40" i="1"/>
  <c r="AF39" i="1"/>
  <c r="AE39" i="1"/>
  <c r="AD39" i="1"/>
  <c r="AC39" i="1"/>
  <c r="AB39" i="1"/>
  <c r="AA39" i="1"/>
  <c r="Z39" i="1"/>
  <c r="Y39" i="1"/>
  <c r="X39" i="1"/>
  <c r="W39" i="1"/>
  <c r="V39" i="1"/>
  <c r="AF38" i="1"/>
  <c r="AE38" i="1"/>
  <c r="AD38" i="1"/>
  <c r="AC38" i="1"/>
  <c r="AB38" i="1"/>
  <c r="AA38" i="1"/>
  <c r="Z38" i="1"/>
  <c r="Y38" i="1"/>
  <c r="X38" i="1"/>
  <c r="W38" i="1"/>
  <c r="V38" i="1"/>
  <c r="AF37" i="1"/>
  <c r="AE37" i="1"/>
  <c r="AD37" i="1"/>
  <c r="AC37" i="1"/>
  <c r="AB37" i="1"/>
  <c r="AA37" i="1"/>
  <c r="Z37" i="1"/>
  <c r="Y37" i="1"/>
  <c r="X37" i="1"/>
  <c r="W37" i="1"/>
  <c r="V37" i="1"/>
  <c r="AF36" i="1"/>
  <c r="AE36" i="1"/>
  <c r="AD36" i="1"/>
  <c r="AC36" i="1"/>
  <c r="AB36" i="1"/>
  <c r="AA36" i="1"/>
  <c r="Z36" i="1"/>
  <c r="Y36" i="1"/>
  <c r="X36" i="1"/>
  <c r="W36" i="1"/>
  <c r="V36" i="1"/>
  <c r="AF35" i="1"/>
  <c r="AE35" i="1"/>
  <c r="AD35" i="1"/>
  <c r="AC35" i="1"/>
  <c r="AB35" i="1"/>
  <c r="AA35" i="1"/>
  <c r="Z35" i="1"/>
  <c r="Y35" i="1"/>
  <c r="X35" i="1"/>
  <c r="W35" i="1"/>
  <c r="V35" i="1"/>
  <c r="AF34" i="1"/>
  <c r="AE34" i="1"/>
  <c r="AD34" i="1"/>
  <c r="AC34" i="1"/>
  <c r="AB34" i="1"/>
  <c r="AA34" i="1"/>
  <c r="Z34" i="1"/>
  <c r="Y34" i="1"/>
  <c r="X34" i="1"/>
  <c r="W34" i="1"/>
  <c r="V34" i="1"/>
  <c r="AF33" i="1"/>
  <c r="AE33" i="1"/>
  <c r="AD33" i="1"/>
  <c r="AC33" i="1"/>
  <c r="AB33" i="1"/>
  <c r="AA33" i="1"/>
  <c r="Z33" i="1"/>
  <c r="Y33" i="1"/>
  <c r="X33" i="1"/>
  <c r="W33" i="1"/>
  <c r="V33" i="1"/>
  <c r="AF32" i="1"/>
  <c r="AE32" i="1"/>
  <c r="AD32" i="1"/>
  <c r="AC32" i="1"/>
  <c r="AB32" i="1"/>
  <c r="AA32" i="1"/>
  <c r="Z32" i="1"/>
  <c r="Y32" i="1"/>
  <c r="X32" i="1"/>
  <c r="W32" i="1"/>
  <c r="V32" i="1"/>
  <c r="AF31" i="1"/>
  <c r="AE31" i="1"/>
  <c r="AD31" i="1"/>
  <c r="AC31" i="1"/>
  <c r="AB31" i="1"/>
  <c r="AA31" i="1"/>
  <c r="Z31" i="1"/>
  <c r="Y31" i="1"/>
  <c r="X31" i="1"/>
  <c r="W31" i="1"/>
  <c r="V31" i="1"/>
  <c r="AF30" i="1"/>
  <c r="AE30" i="1"/>
  <c r="AD30" i="1"/>
  <c r="AC30" i="1"/>
  <c r="AB30" i="1"/>
  <c r="AA30" i="1"/>
  <c r="Z30" i="1"/>
  <c r="Y30" i="1"/>
  <c r="X30" i="1"/>
  <c r="W30" i="1"/>
  <c r="V30" i="1"/>
  <c r="AF29" i="1"/>
  <c r="AE29" i="1"/>
  <c r="AD29" i="1"/>
  <c r="AC29" i="1"/>
  <c r="AB29" i="1"/>
  <c r="AA29" i="1"/>
  <c r="Z29" i="1"/>
  <c r="Y29" i="1"/>
  <c r="X29" i="1"/>
  <c r="W29" i="1"/>
  <c r="V29" i="1"/>
  <c r="AF28" i="1"/>
  <c r="AE28" i="1"/>
  <c r="AD28" i="1"/>
  <c r="AC28" i="1"/>
  <c r="AB28" i="1"/>
  <c r="AA28" i="1"/>
  <c r="Z28" i="1"/>
  <c r="Y28" i="1"/>
  <c r="X28" i="1"/>
  <c r="W28" i="1"/>
  <c r="V28" i="1"/>
  <c r="AF27" i="1"/>
  <c r="AE27" i="1"/>
  <c r="AD27" i="1"/>
  <c r="AC27" i="1"/>
  <c r="AB27" i="1"/>
  <c r="AA27" i="1"/>
  <c r="Z27" i="1"/>
  <c r="Y27" i="1"/>
  <c r="X27" i="1"/>
  <c r="W27" i="1"/>
  <c r="V27" i="1"/>
  <c r="AF26" i="1"/>
  <c r="AE26" i="1"/>
  <c r="AD26" i="1"/>
  <c r="AC26" i="1"/>
  <c r="AB26" i="1"/>
  <c r="AA26" i="1"/>
  <c r="Z26" i="1"/>
  <c r="Y26" i="1"/>
  <c r="X26" i="1"/>
  <c r="W26" i="1"/>
  <c r="V26" i="1"/>
  <c r="AF25" i="1"/>
  <c r="AE25" i="1"/>
  <c r="AD25" i="1"/>
  <c r="AC25" i="1"/>
  <c r="AB25" i="1"/>
  <c r="AA25" i="1"/>
  <c r="Z25" i="1"/>
  <c r="Y25" i="1"/>
  <c r="X25" i="1"/>
  <c r="W25" i="1"/>
  <c r="V25" i="1"/>
  <c r="AF24" i="1"/>
  <c r="AE24" i="1"/>
  <c r="AD24" i="1"/>
  <c r="AC24" i="1"/>
  <c r="AB24" i="1"/>
  <c r="AA24" i="1"/>
  <c r="Z24" i="1"/>
  <c r="Y24" i="1"/>
  <c r="X24" i="1"/>
  <c r="W24" i="1"/>
  <c r="V24" i="1"/>
  <c r="AF23" i="1"/>
  <c r="AE23" i="1"/>
  <c r="AD23" i="1"/>
  <c r="AC23" i="1"/>
  <c r="AB23" i="1"/>
  <c r="AA23" i="1"/>
  <c r="Z23" i="1"/>
  <c r="Y23" i="1"/>
  <c r="X23" i="1"/>
  <c r="W23" i="1"/>
  <c r="V23" i="1"/>
  <c r="Q23" i="1"/>
  <c r="AF22" i="1"/>
  <c r="AE22" i="1"/>
  <c r="AD22" i="1"/>
  <c r="AC22" i="1"/>
  <c r="AB22" i="1"/>
  <c r="AA22" i="1"/>
  <c r="Z22" i="1"/>
  <c r="Y22" i="1"/>
  <c r="X22" i="1"/>
  <c r="W22" i="1"/>
  <c r="V22" i="1"/>
  <c r="Q22" i="1"/>
  <c r="AF21" i="1"/>
  <c r="AE21" i="1"/>
  <c r="AD21" i="1"/>
  <c r="AC21" i="1"/>
  <c r="AB21" i="1"/>
  <c r="AA21" i="1"/>
  <c r="Z21" i="1"/>
  <c r="Y21" i="1"/>
  <c r="X21" i="1"/>
  <c r="W21" i="1"/>
  <c r="V21" i="1"/>
  <c r="AF20" i="1"/>
  <c r="AE20" i="1"/>
  <c r="AD20" i="1"/>
  <c r="AC20" i="1"/>
  <c r="AB20" i="1"/>
  <c r="AA20" i="1"/>
  <c r="Z20" i="1"/>
  <c r="Y20" i="1"/>
  <c r="X20" i="1"/>
  <c r="W20" i="1"/>
  <c r="V20" i="1"/>
  <c r="AF19" i="1"/>
  <c r="AE19" i="1"/>
  <c r="AD19" i="1"/>
  <c r="AC19" i="1"/>
  <c r="AB19" i="1"/>
  <c r="AA19" i="1"/>
  <c r="Z19" i="1"/>
  <c r="Y19" i="1"/>
  <c r="X19" i="1"/>
  <c r="W19" i="1"/>
  <c r="V19" i="1"/>
  <c r="AF18" i="1"/>
  <c r="AE18" i="1"/>
  <c r="AD18" i="1"/>
  <c r="AC18" i="1"/>
  <c r="AB18" i="1"/>
  <c r="AA18" i="1"/>
  <c r="Z18" i="1"/>
  <c r="Y18" i="1"/>
  <c r="X18" i="1"/>
  <c r="W18" i="1"/>
  <c r="V18" i="1"/>
  <c r="Q18" i="1"/>
  <c r="R18" i="1" s="1"/>
  <c r="S18" i="1" s="1"/>
  <c r="AF17" i="1"/>
  <c r="AE17" i="1"/>
  <c r="AD17" i="1"/>
  <c r="AC17" i="1"/>
  <c r="AB17" i="1"/>
  <c r="AA17" i="1"/>
  <c r="Z17" i="1"/>
  <c r="Y17" i="1"/>
  <c r="X17" i="1"/>
  <c r="W17" i="1"/>
  <c r="V17" i="1"/>
  <c r="AF16" i="1"/>
  <c r="AE16" i="1"/>
  <c r="AD16" i="1"/>
  <c r="AC16" i="1"/>
  <c r="AB16" i="1"/>
  <c r="AA16" i="1"/>
  <c r="Z16" i="1"/>
  <c r="Y16" i="1"/>
  <c r="X16" i="1"/>
  <c r="W16" i="1"/>
  <c r="V16" i="1"/>
  <c r="AF15" i="1"/>
  <c r="AE15" i="1"/>
  <c r="AD15" i="1"/>
  <c r="AC15" i="1"/>
  <c r="AB15" i="1"/>
  <c r="AA15" i="1"/>
  <c r="Z15" i="1"/>
  <c r="Y15" i="1"/>
  <c r="X15" i="1"/>
  <c r="W15" i="1"/>
  <c r="V15" i="1"/>
  <c r="AF14" i="1"/>
  <c r="AE14" i="1"/>
  <c r="AD14" i="1"/>
  <c r="AC14" i="1"/>
  <c r="AB14" i="1"/>
  <c r="AA14" i="1"/>
  <c r="Z14" i="1"/>
  <c r="Y14" i="1"/>
  <c r="X14" i="1"/>
  <c r="W14" i="1"/>
  <c r="V14" i="1"/>
  <c r="AF13" i="1"/>
  <c r="AE13" i="1"/>
  <c r="AD13" i="1"/>
  <c r="AC13" i="1"/>
  <c r="AB13" i="1"/>
  <c r="AA13" i="1"/>
  <c r="Z13" i="1"/>
  <c r="Y13" i="1"/>
  <c r="X13" i="1"/>
  <c r="W13" i="1"/>
  <c r="V13" i="1"/>
  <c r="AF12" i="1"/>
  <c r="AE12" i="1"/>
  <c r="AD12" i="1"/>
  <c r="AC12" i="1"/>
  <c r="AB12" i="1"/>
  <c r="AA12" i="1"/>
  <c r="Z12" i="1"/>
  <c r="Y12" i="1"/>
  <c r="X12" i="1"/>
  <c r="W12" i="1"/>
  <c r="V12" i="1"/>
  <c r="AF11" i="1"/>
  <c r="AE11" i="1"/>
  <c r="AD11" i="1"/>
  <c r="AC11" i="1"/>
  <c r="AB11" i="1"/>
  <c r="AA11" i="1"/>
  <c r="Z11" i="1"/>
  <c r="Y11" i="1"/>
  <c r="X11" i="1"/>
  <c r="W11" i="1"/>
  <c r="V11" i="1"/>
  <c r="AF10" i="1"/>
  <c r="AE10" i="1"/>
  <c r="AD10" i="1"/>
  <c r="AC10" i="1"/>
  <c r="AB10" i="1"/>
  <c r="AA10" i="1"/>
  <c r="Z10" i="1"/>
  <c r="Y10" i="1"/>
  <c r="X10" i="1"/>
  <c r="W10" i="1"/>
  <c r="V10" i="1"/>
  <c r="AF9" i="1"/>
  <c r="AE9" i="1"/>
  <c r="AD9" i="1"/>
  <c r="AC9" i="1"/>
  <c r="AB9" i="1"/>
  <c r="AA9" i="1"/>
  <c r="Z9" i="1"/>
  <c r="Y9" i="1"/>
  <c r="X9" i="1"/>
  <c r="W9" i="1"/>
  <c r="V9" i="1"/>
  <c r="AF8" i="1"/>
  <c r="AE8" i="1"/>
  <c r="AD8" i="1"/>
  <c r="AC8" i="1"/>
  <c r="AB8" i="1"/>
  <c r="AA8" i="1"/>
  <c r="Z8" i="1"/>
  <c r="Y8" i="1"/>
  <c r="X8" i="1"/>
  <c r="W8" i="1"/>
  <c r="V8" i="1"/>
  <c r="AF7" i="1"/>
  <c r="AE7" i="1"/>
  <c r="AD7" i="1"/>
  <c r="AC7" i="1"/>
  <c r="AB7" i="1"/>
  <c r="AA7" i="1"/>
  <c r="Z7" i="1"/>
  <c r="Y7" i="1"/>
  <c r="X7" i="1"/>
  <c r="W7" i="1"/>
  <c r="V7" i="1"/>
  <c r="AF6" i="1"/>
  <c r="AE6" i="1"/>
  <c r="AD6" i="1"/>
  <c r="AC6" i="1"/>
  <c r="AB6" i="1"/>
  <c r="AA6" i="1"/>
  <c r="Z6" i="1"/>
  <c r="Y6" i="1"/>
  <c r="X6" i="1"/>
  <c r="W6" i="1"/>
  <c r="V6" i="1"/>
  <c r="AF5" i="1"/>
  <c r="AE5" i="1"/>
  <c r="AD5" i="1"/>
  <c r="AC5" i="1"/>
  <c r="AB5" i="1"/>
  <c r="AA5" i="1"/>
  <c r="Z5" i="1"/>
  <c r="Y5" i="1"/>
  <c r="X5" i="1"/>
  <c r="W5" i="1"/>
  <c r="V5" i="1"/>
  <c r="AF4" i="1"/>
  <c r="AE4" i="1"/>
  <c r="AD4" i="1"/>
  <c r="AC4" i="1"/>
  <c r="AB4" i="1"/>
  <c r="AA4" i="1"/>
  <c r="Z4" i="1"/>
  <c r="Y4" i="1"/>
  <c r="X4" i="1"/>
  <c r="W4" i="1"/>
  <c r="V4" i="1"/>
  <c r="K17" i="1" l="1"/>
  <c r="Q17" i="1" s="1"/>
  <c r="R17" i="1" s="1"/>
  <c r="K9" i="1"/>
  <c r="Q9" i="1" s="1"/>
  <c r="R9" i="1" s="1"/>
  <c r="S9" i="1" s="1"/>
  <c r="K19" i="1"/>
  <c r="Q19" i="1" s="1"/>
  <c r="K10" i="1"/>
  <c r="Q10" i="1" s="1"/>
  <c r="R10" i="1" s="1"/>
  <c r="S10" i="1" s="1"/>
  <c r="K29" i="1"/>
  <c r="Q29" i="1" s="1"/>
  <c r="R29" i="1" s="1"/>
  <c r="S29" i="1" s="1"/>
  <c r="K28" i="1"/>
  <c r="Q28" i="1" s="1"/>
  <c r="R28" i="1" s="1"/>
  <c r="K13" i="1"/>
  <c r="Q13" i="1" s="1"/>
  <c r="R13" i="1" s="1"/>
  <c r="S13" i="1" s="1"/>
  <c r="K8" i="1"/>
  <c r="Q8" i="1" s="1"/>
  <c r="R8" i="1" s="1"/>
  <c r="S8" i="1" s="1"/>
  <c r="K14" i="1"/>
  <c r="Q14" i="1" s="1"/>
  <c r="R14" i="1" s="1"/>
  <c r="S14" i="1" s="1"/>
  <c r="K11" i="1"/>
  <c r="Q11" i="1" s="1"/>
  <c r="R11" i="1" s="1"/>
  <c r="S11" i="1" s="1"/>
  <c r="K12" i="1"/>
  <c r="Q12" i="1" s="1"/>
  <c r="R12" i="1" s="1"/>
  <c r="S12" i="1" s="1"/>
  <c r="K30" i="1"/>
  <c r="Q30" i="1" s="1"/>
  <c r="R19" i="1" l="1"/>
  <c r="S19" i="1" s="1"/>
  <c r="Q20" i="1"/>
  <c r="S17" i="1"/>
  <c r="S28" i="1"/>
  <c r="Q32" i="1"/>
  <c r="R30" i="1"/>
  <c r="S30" i="1" s="1"/>
  <c r="Q15" i="1"/>
  <c r="R15" i="1"/>
  <c r="S15" i="1" s="1"/>
  <c r="Q25" i="1" l="1"/>
  <c r="R25" i="1" s="1"/>
  <c r="S25" i="1" s="1"/>
  <c r="R20" i="1"/>
  <c r="S20" i="1" s="1"/>
  <c r="R32" i="1"/>
  <c r="S32" i="1" s="1"/>
  <c r="Q34" i="1" l="1"/>
  <c r="R34" i="1" s="1"/>
  <c r="S34" i="1" s="1"/>
  <c r="I1" i="1" s="1"/>
</calcChain>
</file>

<file path=xl/sharedStrings.xml><?xml version="1.0" encoding="utf-8"?>
<sst xmlns="http://schemas.openxmlformats.org/spreadsheetml/2006/main" count="109" uniqueCount="69">
  <si>
    <t>change
over 
prior
year</t>
  </si>
  <si>
    <t>BUDGET SUMMARY</t>
  </si>
  <si>
    <t>Yes</t>
  </si>
  <si>
    <t>Motion</t>
  </si>
  <si>
    <t>Dept</t>
  </si>
  <si>
    <t>Division</t>
  </si>
  <si>
    <t>Account</t>
  </si>
  <si>
    <t>Explanation</t>
  </si>
  <si>
    <t>amount</t>
  </si>
  <si>
    <t>Approve?</t>
  </si>
  <si>
    <t>(removed one-time use of fund balance to show more accurate change in annual operations)</t>
  </si>
  <si>
    <t>No</t>
  </si>
  <si>
    <t>R101</t>
  </si>
  <si>
    <t>R302</t>
  </si>
  <si>
    <t>R801</t>
  </si>
  <si>
    <t>GSB</t>
  </si>
  <si>
    <t>SE</t>
  </si>
  <si>
    <t>Increase Professional Development for more trainings with boards</t>
  </si>
  <si>
    <t xml:space="preserve"> </t>
  </si>
  <si>
    <t>Increase SCBA to purchase additional replacement equipment</t>
  </si>
  <si>
    <t>FY22</t>
  </si>
  <si>
    <t>FY23</t>
  </si>
  <si>
    <t>FY24</t>
  </si>
  <si>
    <t>FY25</t>
  </si>
  <si>
    <t>Net Change</t>
  </si>
  <si>
    <t>Decrease Hourly call pay line while still supporting the increase rate of $19 to $21</t>
  </si>
  <si>
    <t>Actual</t>
  </si>
  <si>
    <t>Actual*</t>
  </si>
  <si>
    <t>Budget</t>
  </si>
  <si>
    <t>Manager</t>
  </si>
  <si>
    <t>Select Board</t>
  </si>
  <si>
    <t>$</t>
  </si>
  <si>
    <t>%</t>
  </si>
  <si>
    <t>Create a new reserve account "Building Maintenance Reserve Fund"</t>
  </si>
  <si>
    <t>Move $50,000 from "Building Reserve Fund" to "Building Maintenance Reserve Fund"</t>
  </si>
  <si>
    <t>101 - GENERAL GOVERNMENT</t>
  </si>
  <si>
    <t>Create and fund a new reserve account "PFAS Reserve Fund"</t>
  </si>
  <si>
    <t>102 - COMMUNITY AND PUBLIC SERVICES</t>
  </si>
  <si>
    <t>Create and fund a new reserve account "Severe Storm Reserve Fund" with 168k of undesignated fund balance</t>
  </si>
  <si>
    <t>103 - PLANNING &amp; DEVELOPMENT</t>
  </si>
  <si>
    <t>Increase the "Revaluation Reserve Fund" budget to cover the full cost of the revaluation for FY25</t>
  </si>
  <si>
    <t xml:space="preserve">105 - PUBLIC SAFETY </t>
  </si>
  <si>
    <t>Decrease "Veterans Park Reserve" budget to $0</t>
  </si>
  <si>
    <t>107 - PUBLIC WORKS</t>
  </si>
  <si>
    <t xml:space="preserve">Increase Interest on Checking revenue budget line </t>
  </si>
  <si>
    <t>110 - DEBT SERVICE</t>
  </si>
  <si>
    <t>Increase the "Capital Roads Projects Reserve" to 1.2 million</t>
  </si>
  <si>
    <t>118 - TRANSFER TOTALS</t>
  </si>
  <si>
    <t>TOTAL MUNICIPAL BUDGET</t>
  </si>
  <si>
    <t>GSB Community School District</t>
  </si>
  <si>
    <t>Adult Education</t>
  </si>
  <si>
    <t>Secondary Education</t>
  </si>
  <si>
    <t>TOTAL EDUCATION BUDGET*</t>
  </si>
  <si>
    <t>Lincoln County Tax</t>
  </si>
  <si>
    <t>LINCOLN COUNTY - NEWCASTLE SHARE</t>
  </si>
  <si>
    <t>TOTAL EXPENDITURE BUDGET</t>
  </si>
  <si>
    <t xml:space="preserve">101 - GENERAL GOVERNMENT </t>
  </si>
  <si>
    <t xml:space="preserve">302 - STATE &amp; FEDERAL REIMB </t>
  </si>
  <si>
    <t xml:space="preserve">801 - HARBOR/MOORING </t>
  </si>
  <si>
    <t>TOTAL REVENUE BUDGET</t>
  </si>
  <si>
    <t>PROPERTY TAXES</t>
  </si>
  <si>
    <t xml:space="preserve">Increase legal fees - see retainer </t>
  </si>
  <si>
    <t>Reduce FY25 Manager in "Building Reserve" to $0.  realized ARPA revenue will offset the need for now.</t>
  </si>
  <si>
    <t>Amount above TM's estimate of cost increase necessary to match School Budget for GSB</t>
  </si>
  <si>
    <t>Amount below TM's #.  Student count is stable and while tuition is up, they are looking at fund balance</t>
  </si>
  <si>
    <t>*Education Budget has not been set, however more accurate numbers were shared 3/29/24 and 4/3/24</t>
  </si>
  <si>
    <t>Additional Revenue for Secondary Education (Town offset by total expenditure amt SE)</t>
  </si>
  <si>
    <t>Motions for Newcastle Select Board consideration to further amend the FY25 Budget as of 4/3/2024</t>
  </si>
  <si>
    <t>The "Approve?" Column with a "Yes" were modifications made at the March 25th Select Board Meeting.  Those with blanks will be considered on April 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</si>
</sst>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00"/>
    <numFmt numFmtId="165" formatCode="?,??0.00"/>
    <numFmt numFmtId="166" formatCode="?,??0"/>
    <numFmt numFmtId="167" formatCode="???,??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6" fontId="6" fillId="2" borderId="1" xfId="0" applyNumberFormat="1" applyFont="1" applyFill="1" applyBorder="1" applyProtection="1">
      <protection locked="0"/>
    </xf>
    <xf numFmtId="6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165" fontId="5" fillId="2" borderId="0" xfId="1" applyNumberFormat="1" applyFont="1" applyFill="1" applyAlignment="1">
      <alignment horizontal="left" vertical="top"/>
    </xf>
    <xf numFmtId="166" fontId="5" fillId="2" borderId="0" xfId="1" applyNumberFormat="1" applyFont="1" applyFill="1" applyAlignment="1">
      <alignment horizontal="right" vertical="top"/>
    </xf>
    <xf numFmtId="167" fontId="8" fillId="2" borderId="2" xfId="1" applyNumberFormat="1" applyFont="1" applyFill="1" applyBorder="1" applyAlignment="1">
      <alignment horizontal="right"/>
    </xf>
    <xf numFmtId="10" fontId="8" fillId="2" borderId="2" xfId="1" applyNumberFormat="1" applyFont="1" applyFill="1" applyBorder="1" applyAlignment="1">
      <alignment horizontal="right"/>
    </xf>
    <xf numFmtId="4" fontId="1" fillId="2" borderId="0" xfId="1" applyNumberFormat="1" applyFill="1"/>
    <xf numFmtId="0" fontId="6" fillId="2" borderId="0" xfId="0" applyFont="1" applyFill="1" applyAlignment="1">
      <alignment vertical="top"/>
    </xf>
    <xf numFmtId="167" fontId="8" fillId="2" borderId="3" xfId="1" applyNumberFormat="1" applyFont="1" applyFill="1" applyBorder="1" applyAlignment="1">
      <alignment horizontal="right"/>
    </xf>
    <xf numFmtId="0" fontId="9" fillId="2" borderId="2" xfId="1" applyFont="1" applyFill="1" applyBorder="1" applyAlignment="1">
      <alignment horizontal="left"/>
    </xf>
    <xf numFmtId="10" fontId="5" fillId="2" borderId="0" xfId="1" applyNumberFormat="1" applyFont="1" applyFill="1" applyAlignment="1">
      <alignment horizontal="right" vertical="top"/>
    </xf>
    <xf numFmtId="0" fontId="9" fillId="2" borderId="3" xfId="1" applyFont="1" applyFill="1" applyBorder="1" applyAlignment="1">
      <alignment horizontal="left"/>
    </xf>
    <xf numFmtId="10" fontId="8" fillId="2" borderId="3" xfId="1" applyNumberFormat="1" applyFont="1" applyFill="1" applyBorder="1" applyAlignment="1">
      <alignment horizontal="right"/>
    </xf>
    <xf numFmtId="0" fontId="9" fillId="2" borderId="0" xfId="1" applyFont="1" applyFill="1" applyAlignment="1">
      <alignment horizontal="left"/>
    </xf>
    <xf numFmtId="167" fontId="8" fillId="2" borderId="0" xfId="1" applyNumberFormat="1" applyFont="1" applyFill="1" applyAlignment="1">
      <alignment horizontal="right"/>
    </xf>
    <xf numFmtId="10" fontId="8" fillId="2" borderId="0" xfId="1" applyNumberFormat="1" applyFont="1" applyFill="1" applyAlignment="1">
      <alignment horizontal="right"/>
    </xf>
    <xf numFmtId="167" fontId="5" fillId="2" borderId="0" xfId="1" applyNumberFormat="1" applyFont="1" applyFill="1" applyAlignment="1">
      <alignment horizontal="right" vertical="top"/>
    </xf>
    <xf numFmtId="4" fontId="1" fillId="2" borderId="0" xfId="1" applyNumberFormat="1" applyFill="1" applyAlignment="1">
      <alignment vertical="top"/>
    </xf>
    <xf numFmtId="0" fontId="2" fillId="2" borderId="0" xfId="0" applyFont="1" applyFill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applyFill="1" applyProtection="1">
      <protection locked="0"/>
    </xf>
  </cellXfs>
  <cellStyles count="2">
    <cellStyle name="Comma" xfId="1" builtinId="3"/>
    <cellStyle name="Normal" xfId="0" builtinId="0"/>
  </cellStyles>
  <dxfs count="16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solid">
          <bgColor theme="0"/>
        </patternFill>
      </fill>
      <border>
        <left/>
        <right/>
        <top/>
        <bottom style="thin">
          <color auto="1"/>
        </bottom>
      </border>
    </dxf>
    <dxf>
      <font>
        <color rgb="FFFF000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border>
        <bottom style="thin">
          <color auto="1"/>
        </bottom>
        <vertical/>
        <horizontal/>
      </border>
    </dxf>
    <dxf>
      <font>
        <color rgb="FFFF000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E9E0-4767-4CFD-84A9-CBBCBFCA9C59}">
  <sheetPr>
    <pageSetUpPr fitToPage="1"/>
  </sheetPr>
  <dimension ref="B1:AG50"/>
  <sheetViews>
    <sheetView showGridLines="0" showRowColHeaders="0" tabSelected="1" topLeftCell="B3" zoomScale="115" zoomScaleNormal="115" zoomScaleSheetLayoutView="85" workbookViewId="0">
      <selection activeCell="B13" sqref="B13"/>
    </sheetView>
  </sheetViews>
  <sheetFormatPr defaultRowHeight="12.75" x14ac:dyDescent="0.2"/>
  <cols>
    <col min="1" max="1" width="3.42578125" style="1" customWidth="1"/>
    <col min="2" max="4" width="9.140625" style="1"/>
    <col min="5" max="5" width="10.7109375" style="1" bestFit="1" customWidth="1"/>
    <col min="6" max="6" width="91.85546875" style="1" customWidth="1"/>
    <col min="7" max="7" width="11.140625" style="1" customWidth="1"/>
    <col min="8" max="8" width="10" style="6" bestFit="1" customWidth="1"/>
    <col min="9" max="9" width="9.7109375" style="1" customWidth="1"/>
    <col min="10" max="10" width="10.28515625" style="1" customWidth="1"/>
    <col min="11" max="11" width="9.140625" style="1" hidden="1" customWidth="1"/>
    <col min="12" max="12" width="36.140625" style="1" customWidth="1"/>
    <col min="13" max="16" width="11" style="1" customWidth="1"/>
    <col min="17" max="17" width="12.7109375" style="1" bestFit="1" customWidth="1"/>
    <col min="18" max="20" width="9.140625" style="1"/>
    <col min="21" max="21" width="10.140625" style="1" hidden="1" customWidth="1"/>
    <col min="22" max="33" width="9.140625" style="1" hidden="1" customWidth="1"/>
    <col min="34" max="16384" width="9.140625" style="1"/>
  </cols>
  <sheetData>
    <row r="1" spans="2:33" ht="12.75" customHeight="1" x14ac:dyDescent="0.2">
      <c r="C1" s="31" t="s">
        <v>67</v>
      </c>
      <c r="D1" s="31"/>
      <c r="E1" s="31"/>
      <c r="F1" s="31"/>
      <c r="G1" s="31"/>
      <c r="H1" s="31"/>
      <c r="I1" s="32">
        <f>S34</f>
        <v>6.2345994646424006E-2</v>
      </c>
      <c r="J1" s="33" t="s">
        <v>0</v>
      </c>
      <c r="L1" s="34" t="s">
        <v>1</v>
      </c>
      <c r="M1" s="34"/>
      <c r="N1" s="34"/>
      <c r="O1" s="34"/>
      <c r="P1" s="34"/>
      <c r="Q1" s="34"/>
      <c r="R1" s="34"/>
      <c r="S1" s="34"/>
      <c r="T1" s="38"/>
    </row>
    <row r="2" spans="2:33" ht="12.75" customHeight="1" x14ac:dyDescent="0.2">
      <c r="C2" s="31"/>
      <c r="D2" s="31"/>
      <c r="E2" s="31"/>
      <c r="F2" s="31"/>
      <c r="G2" s="31"/>
      <c r="H2" s="31"/>
      <c r="I2" s="32"/>
      <c r="J2" s="33"/>
      <c r="L2" s="34"/>
      <c r="M2" s="34"/>
      <c r="N2" s="34"/>
      <c r="O2" s="34"/>
      <c r="P2" s="34"/>
      <c r="Q2" s="34"/>
      <c r="R2" s="34"/>
      <c r="S2" s="34"/>
      <c r="T2" s="38"/>
      <c r="U2" s="3" t="s">
        <v>2</v>
      </c>
    </row>
    <row r="3" spans="2:33" ht="14.25" x14ac:dyDescent="0.2"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2"/>
      <c r="J3" s="33"/>
      <c r="L3" s="35" t="s">
        <v>10</v>
      </c>
      <c r="M3" s="35"/>
      <c r="N3" s="35"/>
      <c r="O3" s="35"/>
      <c r="P3" s="35"/>
      <c r="Q3" s="35"/>
      <c r="R3" s="35"/>
      <c r="S3" s="35"/>
      <c r="T3" s="38"/>
      <c r="U3" s="3" t="s">
        <v>11</v>
      </c>
      <c r="V3" s="6">
        <v>101</v>
      </c>
      <c r="W3" s="6">
        <v>102</v>
      </c>
      <c r="X3" s="6">
        <v>103</v>
      </c>
      <c r="Y3" s="6">
        <v>105</v>
      </c>
      <c r="Z3" s="6">
        <v>107</v>
      </c>
      <c r="AA3" s="6">
        <v>110</v>
      </c>
      <c r="AB3" s="6">
        <v>118</v>
      </c>
      <c r="AC3" s="7" t="s">
        <v>12</v>
      </c>
      <c r="AD3" s="7" t="s">
        <v>13</v>
      </c>
      <c r="AE3" s="7" t="s">
        <v>14</v>
      </c>
      <c r="AF3" s="7" t="s">
        <v>15</v>
      </c>
      <c r="AG3" s="7" t="s">
        <v>16</v>
      </c>
    </row>
    <row r="4" spans="2:33" ht="14.25" x14ac:dyDescent="0.2">
      <c r="B4" s="9">
        <v>1</v>
      </c>
      <c r="C4" s="8">
        <v>103</v>
      </c>
      <c r="D4" s="9">
        <v>25</v>
      </c>
      <c r="E4" s="9">
        <v>80</v>
      </c>
      <c r="F4" s="10" t="s">
        <v>17</v>
      </c>
      <c r="G4" s="11">
        <v>1200</v>
      </c>
      <c r="H4" s="12" t="s">
        <v>2</v>
      </c>
      <c r="I4" s="2"/>
      <c r="J4" s="33"/>
      <c r="L4" s="13"/>
      <c r="M4" s="13"/>
      <c r="N4" s="13"/>
      <c r="O4" s="13"/>
      <c r="P4" s="13"/>
      <c r="Q4" s="13"/>
      <c r="R4" s="13"/>
      <c r="S4" s="13"/>
      <c r="T4" s="38"/>
      <c r="U4" s="3" t="s">
        <v>18</v>
      </c>
      <c r="V4" s="1">
        <f t="shared" ref="V4:V50" si="0">IF(C4=101,IF(H4="Yes",G4,0),0)</f>
        <v>0</v>
      </c>
      <c r="W4" s="1">
        <f t="shared" ref="W4:W50" si="1">IF(C4=102,IF(H4="Yes",G4,0),0)</f>
        <v>0</v>
      </c>
      <c r="X4" s="1">
        <f t="shared" ref="X4:X50" si="2">IF(C4=103,IF(H4="Yes",G4,0),0)</f>
        <v>1200</v>
      </c>
      <c r="Y4" s="1">
        <f t="shared" ref="Y4:Y50" si="3">IF(C4=105,IF(H4="Yes",G4,0),0)</f>
        <v>0</v>
      </c>
      <c r="Z4" s="1">
        <f t="shared" ref="Z4:Z50" si="4">IF(C4=107,IF(H4="Yes",G4,0),0)</f>
        <v>0</v>
      </c>
      <c r="AA4" s="1">
        <f t="shared" ref="AA4:AA50" si="5">IF(C4=110,IF(H4="Yes",G4,0),0)</f>
        <v>0</v>
      </c>
      <c r="AB4" s="1">
        <f t="shared" ref="AB4:AB50" si="6">IF(C4=118,IF(H4="Yes",G4,0),0)</f>
        <v>0</v>
      </c>
      <c r="AC4" s="1">
        <f t="shared" ref="AC4:AC50" si="7">IF(C4="R101",IF(H4="Yes",G4,0),0)</f>
        <v>0</v>
      </c>
      <c r="AD4" s="1">
        <f t="shared" ref="AD4:AD50" si="8">IF(C4="R302",IF(H4="Yes",G4,0),0)</f>
        <v>0</v>
      </c>
      <c r="AE4" s="1">
        <f t="shared" ref="AE4:AE50" si="9">IF(C4="R801",IF(H4="Yes",G4,0),0)</f>
        <v>0</v>
      </c>
      <c r="AF4" s="1">
        <f t="shared" ref="AF4:AF50" si="10">IF(C4=AF$3,IF(H4="Yes",G4,0),0)</f>
        <v>0</v>
      </c>
      <c r="AG4" s="1">
        <f>IF(C4=AG$3,IF(H4="Yes",G4,0),0)</f>
        <v>0</v>
      </c>
    </row>
    <row r="5" spans="2:33" ht="14.25" x14ac:dyDescent="0.2">
      <c r="B5" s="9">
        <v>2</v>
      </c>
      <c r="C5" s="8">
        <v>105</v>
      </c>
      <c r="D5" s="9">
        <v>5</v>
      </c>
      <c r="E5" s="9">
        <v>20</v>
      </c>
      <c r="F5" s="10" t="s">
        <v>19</v>
      </c>
      <c r="G5" s="11">
        <v>2000</v>
      </c>
      <c r="H5" s="12" t="s">
        <v>2</v>
      </c>
      <c r="I5" s="2"/>
      <c r="J5" s="33"/>
      <c r="L5" s="13"/>
      <c r="M5" s="4" t="s">
        <v>20</v>
      </c>
      <c r="N5" s="4" t="s">
        <v>21</v>
      </c>
      <c r="O5" s="4" t="s">
        <v>22</v>
      </c>
      <c r="P5" s="4" t="s">
        <v>23</v>
      </c>
      <c r="Q5" s="4" t="s">
        <v>23</v>
      </c>
      <c r="R5" s="36" t="s">
        <v>24</v>
      </c>
      <c r="S5" s="36"/>
      <c r="T5" s="38"/>
      <c r="V5" s="1">
        <f t="shared" si="0"/>
        <v>0</v>
      </c>
      <c r="W5" s="1">
        <f t="shared" si="1"/>
        <v>0</v>
      </c>
      <c r="X5" s="1">
        <f t="shared" si="2"/>
        <v>0</v>
      </c>
      <c r="Y5" s="1">
        <f t="shared" si="3"/>
        <v>2000</v>
      </c>
      <c r="Z5" s="1">
        <f t="shared" si="4"/>
        <v>0</v>
      </c>
      <c r="AA5" s="1">
        <f t="shared" si="5"/>
        <v>0</v>
      </c>
      <c r="AB5" s="1">
        <f t="shared" si="6"/>
        <v>0</v>
      </c>
      <c r="AC5" s="1">
        <f t="shared" si="7"/>
        <v>0</v>
      </c>
      <c r="AD5" s="1">
        <f t="shared" si="8"/>
        <v>0</v>
      </c>
      <c r="AE5" s="1">
        <f t="shared" si="9"/>
        <v>0</v>
      </c>
      <c r="AF5" s="1">
        <f t="shared" si="10"/>
        <v>0</v>
      </c>
      <c r="AG5" s="1">
        <f t="shared" ref="AG5:AG50" si="11">IF(C5=AG$3,IF(H5="Yes",G5,0),0)</f>
        <v>0</v>
      </c>
    </row>
    <row r="6" spans="2:33" ht="14.25" x14ac:dyDescent="0.2">
      <c r="B6" s="9">
        <v>3</v>
      </c>
      <c r="C6" s="8">
        <v>105</v>
      </c>
      <c r="D6" s="9">
        <v>1</v>
      </c>
      <c r="E6" s="9">
        <v>10</v>
      </c>
      <c r="F6" s="10" t="s">
        <v>25</v>
      </c>
      <c r="G6" s="11">
        <v>-800</v>
      </c>
      <c r="H6" s="12" t="s">
        <v>2</v>
      </c>
      <c r="I6" s="2"/>
      <c r="J6" s="2"/>
      <c r="L6" s="13"/>
      <c r="M6" s="4" t="s">
        <v>26</v>
      </c>
      <c r="N6" s="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38"/>
      <c r="V6" s="1">
        <f t="shared" si="0"/>
        <v>0</v>
      </c>
      <c r="W6" s="1">
        <f t="shared" si="1"/>
        <v>0</v>
      </c>
      <c r="X6" s="1">
        <f t="shared" si="2"/>
        <v>0</v>
      </c>
      <c r="Y6" s="1">
        <f t="shared" si="3"/>
        <v>-800</v>
      </c>
      <c r="Z6" s="1">
        <f t="shared" si="4"/>
        <v>0</v>
      </c>
      <c r="AA6" s="1">
        <f t="shared" si="5"/>
        <v>0</v>
      </c>
      <c r="AB6" s="1">
        <f t="shared" si="6"/>
        <v>0</v>
      </c>
      <c r="AC6" s="1">
        <f t="shared" si="7"/>
        <v>0</v>
      </c>
      <c r="AD6" s="1">
        <f t="shared" si="8"/>
        <v>0</v>
      </c>
      <c r="AE6" s="1">
        <f t="shared" si="9"/>
        <v>0</v>
      </c>
      <c r="AF6" s="1">
        <f t="shared" si="10"/>
        <v>0</v>
      </c>
      <c r="AG6" s="1">
        <f t="shared" si="11"/>
        <v>0</v>
      </c>
    </row>
    <row r="7" spans="2:33" ht="14.25" x14ac:dyDescent="0.2">
      <c r="B7" s="9">
        <v>4</v>
      </c>
      <c r="C7" s="8">
        <v>118</v>
      </c>
      <c r="D7" s="9"/>
      <c r="E7" s="9"/>
      <c r="F7" s="10" t="s">
        <v>33</v>
      </c>
      <c r="G7" s="11">
        <v>0</v>
      </c>
      <c r="H7" s="12" t="s">
        <v>2</v>
      </c>
      <c r="I7" s="2"/>
      <c r="J7" s="2"/>
      <c r="L7" s="13"/>
      <c r="M7" s="4"/>
      <c r="N7" s="4"/>
      <c r="O7" s="4"/>
      <c r="P7" s="4"/>
      <c r="Q7" s="4"/>
      <c r="R7" s="4"/>
      <c r="S7" s="13"/>
      <c r="T7" s="38"/>
      <c r="V7" s="1">
        <f t="shared" si="0"/>
        <v>0</v>
      </c>
      <c r="W7" s="1">
        <f t="shared" si="1"/>
        <v>0</v>
      </c>
      <c r="X7" s="1">
        <f t="shared" si="2"/>
        <v>0</v>
      </c>
      <c r="Y7" s="1">
        <f t="shared" si="3"/>
        <v>0</v>
      </c>
      <c r="Z7" s="1">
        <f t="shared" si="4"/>
        <v>0</v>
      </c>
      <c r="AA7" s="1">
        <f t="shared" si="5"/>
        <v>0</v>
      </c>
      <c r="AB7" s="1">
        <f t="shared" si="6"/>
        <v>0</v>
      </c>
      <c r="AC7" s="1">
        <f t="shared" si="7"/>
        <v>0</v>
      </c>
      <c r="AD7" s="1">
        <f t="shared" si="8"/>
        <v>0</v>
      </c>
      <c r="AE7" s="1">
        <f t="shared" si="9"/>
        <v>0</v>
      </c>
      <c r="AF7" s="1">
        <f t="shared" si="10"/>
        <v>0</v>
      </c>
      <c r="AG7" s="1">
        <f t="shared" si="11"/>
        <v>0</v>
      </c>
    </row>
    <row r="8" spans="2:33" ht="14.25" x14ac:dyDescent="0.2">
      <c r="B8" s="9">
        <v>5</v>
      </c>
      <c r="C8" s="8">
        <v>118</v>
      </c>
      <c r="D8" s="9">
        <v>98</v>
      </c>
      <c r="E8" s="9">
        <v>7</v>
      </c>
      <c r="F8" s="10" t="s">
        <v>34</v>
      </c>
      <c r="G8" s="11">
        <v>0</v>
      </c>
      <c r="H8" s="12" t="s">
        <v>2</v>
      </c>
      <c r="I8" s="2"/>
      <c r="J8" s="2"/>
      <c r="K8" s="1">
        <f>SUM(V4:V50)</f>
        <v>2000</v>
      </c>
      <c r="L8" s="15" t="s">
        <v>35</v>
      </c>
      <c r="M8" s="16">
        <v>529382.19999999995</v>
      </c>
      <c r="N8" s="16">
        <v>547289.75</v>
      </c>
      <c r="O8" s="16">
        <v>658407</v>
      </c>
      <c r="P8" s="16">
        <v>681168.4</v>
      </c>
      <c r="Q8" s="16">
        <f>P8+K8</f>
        <v>683168.4</v>
      </c>
      <c r="R8" s="16">
        <f>Q8-O8</f>
        <v>24761.400000000023</v>
      </c>
      <c r="S8" s="23">
        <f t="shared" ref="S8:S14" si="12">R8/O8</f>
        <v>3.760804487194095E-2</v>
      </c>
      <c r="T8" s="38"/>
      <c r="V8" s="1">
        <f t="shared" si="0"/>
        <v>0</v>
      </c>
      <c r="W8" s="1">
        <f t="shared" si="1"/>
        <v>0</v>
      </c>
      <c r="X8" s="1">
        <f t="shared" si="2"/>
        <v>0</v>
      </c>
      <c r="Y8" s="1">
        <f t="shared" si="3"/>
        <v>0</v>
      </c>
      <c r="Z8" s="1">
        <f t="shared" si="4"/>
        <v>0</v>
      </c>
      <c r="AA8" s="1">
        <f t="shared" si="5"/>
        <v>0</v>
      </c>
      <c r="AB8" s="1">
        <f t="shared" si="6"/>
        <v>0</v>
      </c>
      <c r="AC8" s="1">
        <f t="shared" si="7"/>
        <v>0</v>
      </c>
      <c r="AD8" s="1">
        <f t="shared" si="8"/>
        <v>0</v>
      </c>
      <c r="AE8" s="1">
        <f t="shared" si="9"/>
        <v>0</v>
      </c>
      <c r="AF8" s="1">
        <f t="shared" si="10"/>
        <v>0</v>
      </c>
      <c r="AG8" s="1">
        <f t="shared" si="11"/>
        <v>0</v>
      </c>
    </row>
    <row r="9" spans="2:33" ht="14.25" x14ac:dyDescent="0.2">
      <c r="B9" s="9">
        <v>6</v>
      </c>
      <c r="C9" s="8">
        <v>118</v>
      </c>
      <c r="D9" s="9"/>
      <c r="E9" s="9"/>
      <c r="F9" s="10" t="s">
        <v>36</v>
      </c>
      <c r="G9" s="11">
        <v>11000</v>
      </c>
      <c r="H9" s="12" t="s">
        <v>2</v>
      </c>
      <c r="I9" s="2"/>
      <c r="J9" s="2"/>
      <c r="K9" s="1">
        <f>SUM(W4:W50)</f>
        <v>0</v>
      </c>
      <c r="L9" s="15" t="s">
        <v>37</v>
      </c>
      <c r="M9" s="16">
        <v>174247.5</v>
      </c>
      <c r="N9" s="16">
        <v>179706.7</v>
      </c>
      <c r="O9" s="16">
        <v>197542</v>
      </c>
      <c r="P9" s="16">
        <v>202864</v>
      </c>
      <c r="Q9" s="16">
        <f t="shared" ref="Q9:Q14" si="13">P9+K9</f>
        <v>202864</v>
      </c>
      <c r="R9" s="16">
        <f>Q9-O9</f>
        <v>5322</v>
      </c>
      <c r="S9" s="23">
        <f t="shared" si="12"/>
        <v>2.6941106195138249E-2</v>
      </c>
      <c r="T9" s="38"/>
      <c r="V9" s="1">
        <f t="shared" si="0"/>
        <v>0</v>
      </c>
      <c r="W9" s="1">
        <f t="shared" si="1"/>
        <v>0</v>
      </c>
      <c r="X9" s="1">
        <f t="shared" si="2"/>
        <v>0</v>
      </c>
      <c r="Y9" s="1">
        <f t="shared" si="3"/>
        <v>0</v>
      </c>
      <c r="Z9" s="1">
        <f t="shared" si="4"/>
        <v>0</v>
      </c>
      <c r="AA9" s="1">
        <f t="shared" si="5"/>
        <v>0</v>
      </c>
      <c r="AB9" s="1">
        <f t="shared" si="6"/>
        <v>11000</v>
      </c>
      <c r="AC9" s="1">
        <f t="shared" si="7"/>
        <v>0</v>
      </c>
      <c r="AD9" s="1">
        <f t="shared" si="8"/>
        <v>0</v>
      </c>
      <c r="AE9" s="1">
        <f t="shared" si="9"/>
        <v>0</v>
      </c>
      <c r="AF9" s="1">
        <f t="shared" si="10"/>
        <v>0</v>
      </c>
      <c r="AG9" s="1">
        <f t="shared" si="11"/>
        <v>0</v>
      </c>
    </row>
    <row r="10" spans="2:33" ht="14.25" x14ac:dyDescent="0.2">
      <c r="B10" s="9">
        <v>7</v>
      </c>
      <c r="C10" s="8">
        <v>118</v>
      </c>
      <c r="D10" s="9"/>
      <c r="E10" s="9"/>
      <c r="F10" s="10" t="s">
        <v>38</v>
      </c>
      <c r="G10" s="11">
        <v>0</v>
      </c>
      <c r="H10" s="12" t="s">
        <v>2</v>
      </c>
      <c r="I10" s="2"/>
      <c r="J10" s="2"/>
      <c r="K10" s="1">
        <f>SUM(X4:X50)</f>
        <v>1200</v>
      </c>
      <c r="L10" s="15" t="s">
        <v>39</v>
      </c>
      <c r="M10" s="16">
        <v>15636.07</v>
      </c>
      <c r="N10" s="16">
        <v>67297.75</v>
      </c>
      <c r="O10" s="16">
        <v>131651</v>
      </c>
      <c r="P10" s="16">
        <v>89471</v>
      </c>
      <c r="Q10" s="16">
        <f t="shared" si="13"/>
        <v>90671</v>
      </c>
      <c r="R10" s="16">
        <f t="shared" ref="R10:R14" si="14">Q10-O10</f>
        <v>-40980</v>
      </c>
      <c r="S10" s="23">
        <f t="shared" si="12"/>
        <v>-0.31127754441667743</v>
      </c>
      <c r="T10" s="38"/>
      <c r="V10" s="1">
        <f t="shared" si="0"/>
        <v>0</v>
      </c>
      <c r="W10" s="1">
        <f t="shared" si="1"/>
        <v>0</v>
      </c>
      <c r="X10" s="1">
        <f t="shared" si="2"/>
        <v>0</v>
      </c>
      <c r="Y10" s="1">
        <f t="shared" si="3"/>
        <v>0</v>
      </c>
      <c r="Z10" s="1">
        <f t="shared" si="4"/>
        <v>0</v>
      </c>
      <c r="AA10" s="1">
        <f t="shared" si="5"/>
        <v>0</v>
      </c>
      <c r="AB10" s="1">
        <f t="shared" si="6"/>
        <v>0</v>
      </c>
      <c r="AC10" s="1">
        <f t="shared" si="7"/>
        <v>0</v>
      </c>
      <c r="AD10" s="1">
        <f t="shared" si="8"/>
        <v>0</v>
      </c>
      <c r="AE10" s="1">
        <f t="shared" si="9"/>
        <v>0</v>
      </c>
      <c r="AF10" s="1">
        <f t="shared" si="10"/>
        <v>0</v>
      </c>
      <c r="AG10" s="1">
        <f t="shared" si="11"/>
        <v>0</v>
      </c>
    </row>
    <row r="11" spans="2:33" ht="14.25" x14ac:dyDescent="0.2">
      <c r="B11" s="9">
        <v>8</v>
      </c>
      <c r="C11" s="8">
        <v>118</v>
      </c>
      <c r="D11" s="9">
        <v>98</v>
      </c>
      <c r="E11" s="9">
        <v>8</v>
      </c>
      <c r="F11" s="10" t="s">
        <v>40</v>
      </c>
      <c r="G11" s="11">
        <v>14500</v>
      </c>
      <c r="H11" s="12" t="s">
        <v>2</v>
      </c>
      <c r="I11" s="2"/>
      <c r="J11" s="2"/>
      <c r="K11" s="1">
        <f>SUM(Y4:Y50)</f>
        <v>1200</v>
      </c>
      <c r="L11" s="15" t="s">
        <v>41</v>
      </c>
      <c r="M11" s="16">
        <v>176779.84</v>
      </c>
      <c r="N11" s="16">
        <v>253695.54</v>
      </c>
      <c r="O11" s="16">
        <v>277311</v>
      </c>
      <c r="P11" s="16">
        <v>281191</v>
      </c>
      <c r="Q11" s="16">
        <f t="shared" si="13"/>
        <v>282391</v>
      </c>
      <c r="R11" s="16">
        <f t="shared" si="14"/>
        <v>5080</v>
      </c>
      <c r="S11" s="23">
        <f t="shared" si="12"/>
        <v>1.8318782882756183E-2</v>
      </c>
      <c r="T11" s="38"/>
      <c r="V11" s="1">
        <f t="shared" si="0"/>
        <v>0</v>
      </c>
      <c r="W11" s="1">
        <f t="shared" si="1"/>
        <v>0</v>
      </c>
      <c r="X11" s="1">
        <f t="shared" si="2"/>
        <v>0</v>
      </c>
      <c r="Y11" s="1">
        <f t="shared" si="3"/>
        <v>0</v>
      </c>
      <c r="Z11" s="1">
        <f t="shared" si="4"/>
        <v>0</v>
      </c>
      <c r="AA11" s="1">
        <f t="shared" si="5"/>
        <v>0</v>
      </c>
      <c r="AB11" s="1">
        <f t="shared" si="6"/>
        <v>14500</v>
      </c>
      <c r="AC11" s="1">
        <f t="shared" si="7"/>
        <v>0</v>
      </c>
      <c r="AD11" s="1">
        <f t="shared" si="8"/>
        <v>0</v>
      </c>
      <c r="AE11" s="1">
        <f t="shared" si="9"/>
        <v>0</v>
      </c>
      <c r="AF11" s="1">
        <f t="shared" si="10"/>
        <v>0</v>
      </c>
      <c r="AG11" s="1">
        <f t="shared" si="11"/>
        <v>0</v>
      </c>
    </row>
    <row r="12" spans="2:33" ht="14.25" x14ac:dyDescent="0.2">
      <c r="B12" s="9">
        <v>9</v>
      </c>
      <c r="C12" s="8">
        <v>118</v>
      </c>
      <c r="D12" s="9">
        <v>98</v>
      </c>
      <c r="E12" s="9">
        <v>2</v>
      </c>
      <c r="F12" s="10" t="s">
        <v>42</v>
      </c>
      <c r="G12" s="11">
        <v>-250</v>
      </c>
      <c r="H12" s="12" t="s">
        <v>2</v>
      </c>
      <c r="I12" s="2"/>
      <c r="J12" s="2"/>
      <c r="K12" s="1">
        <f>SUM(Z4:Z50)</f>
        <v>0</v>
      </c>
      <c r="L12" s="15" t="s">
        <v>43</v>
      </c>
      <c r="M12" s="16">
        <v>534328.68000000005</v>
      </c>
      <c r="N12" s="16">
        <v>631790.99</v>
      </c>
      <c r="O12" s="16">
        <v>662399</v>
      </c>
      <c r="P12" s="16">
        <v>812450</v>
      </c>
      <c r="Q12" s="16">
        <f t="shared" si="13"/>
        <v>812450</v>
      </c>
      <c r="R12" s="16">
        <f t="shared" si="14"/>
        <v>150051</v>
      </c>
      <c r="S12" s="23">
        <f t="shared" si="12"/>
        <v>0.22652661009452008</v>
      </c>
      <c r="T12" s="38"/>
      <c r="V12" s="1">
        <f t="shared" si="0"/>
        <v>0</v>
      </c>
      <c r="W12" s="1">
        <f t="shared" si="1"/>
        <v>0</v>
      </c>
      <c r="X12" s="1">
        <f t="shared" si="2"/>
        <v>0</v>
      </c>
      <c r="Y12" s="1">
        <f t="shared" si="3"/>
        <v>0</v>
      </c>
      <c r="Z12" s="1">
        <f t="shared" si="4"/>
        <v>0</v>
      </c>
      <c r="AA12" s="1">
        <f t="shared" si="5"/>
        <v>0</v>
      </c>
      <c r="AB12" s="1">
        <f t="shared" si="6"/>
        <v>-250</v>
      </c>
      <c r="AC12" s="1">
        <f t="shared" si="7"/>
        <v>0</v>
      </c>
      <c r="AD12" s="1">
        <f t="shared" si="8"/>
        <v>0</v>
      </c>
      <c r="AE12" s="1">
        <f t="shared" si="9"/>
        <v>0</v>
      </c>
      <c r="AF12" s="1">
        <f t="shared" si="10"/>
        <v>0</v>
      </c>
      <c r="AG12" s="1">
        <f t="shared" si="11"/>
        <v>0</v>
      </c>
    </row>
    <row r="13" spans="2:33" ht="14.25" x14ac:dyDescent="0.2">
      <c r="B13" s="9">
        <v>10</v>
      </c>
      <c r="C13" s="8" t="s">
        <v>12</v>
      </c>
      <c r="D13" s="9"/>
      <c r="E13" s="9">
        <v>15</v>
      </c>
      <c r="F13" s="10" t="s">
        <v>44</v>
      </c>
      <c r="G13" s="11">
        <v>25000</v>
      </c>
      <c r="H13" s="12" t="s">
        <v>2</v>
      </c>
      <c r="I13" s="2"/>
      <c r="J13" s="2"/>
      <c r="K13" s="1">
        <f>SUM(AA4:AA50)</f>
        <v>0</v>
      </c>
      <c r="L13" s="15" t="s">
        <v>45</v>
      </c>
      <c r="M13" s="16">
        <v>257880.41</v>
      </c>
      <c r="N13" s="16">
        <v>253716.11000000002</v>
      </c>
      <c r="O13" s="16">
        <v>253717</v>
      </c>
      <c r="P13" s="16">
        <v>249857</v>
      </c>
      <c r="Q13" s="16">
        <f t="shared" si="13"/>
        <v>249857</v>
      </c>
      <c r="R13" s="16">
        <f t="shared" si="14"/>
        <v>-3860</v>
      </c>
      <c r="S13" s="23">
        <f t="shared" si="12"/>
        <v>-1.5213801203703338E-2</v>
      </c>
      <c r="T13" s="38"/>
      <c r="V13" s="1">
        <f t="shared" si="0"/>
        <v>0</v>
      </c>
      <c r="W13" s="1">
        <f t="shared" si="1"/>
        <v>0</v>
      </c>
      <c r="X13" s="1">
        <f t="shared" si="2"/>
        <v>0</v>
      </c>
      <c r="Y13" s="1">
        <f t="shared" si="3"/>
        <v>0</v>
      </c>
      <c r="Z13" s="1">
        <f t="shared" si="4"/>
        <v>0</v>
      </c>
      <c r="AA13" s="1">
        <f t="shared" si="5"/>
        <v>0</v>
      </c>
      <c r="AB13" s="1">
        <f t="shared" si="6"/>
        <v>0</v>
      </c>
      <c r="AC13" s="1">
        <f t="shared" si="7"/>
        <v>25000</v>
      </c>
      <c r="AD13" s="1">
        <f t="shared" si="8"/>
        <v>0</v>
      </c>
      <c r="AE13" s="1">
        <f t="shared" si="9"/>
        <v>0</v>
      </c>
      <c r="AF13" s="1">
        <f t="shared" si="10"/>
        <v>0</v>
      </c>
      <c r="AG13" s="1">
        <f t="shared" si="11"/>
        <v>0</v>
      </c>
    </row>
    <row r="14" spans="2:33" ht="14.25" x14ac:dyDescent="0.2">
      <c r="B14" s="9">
        <v>11</v>
      </c>
      <c r="C14" s="8">
        <v>118</v>
      </c>
      <c r="D14" s="9">
        <v>98</v>
      </c>
      <c r="E14" s="9">
        <v>4</v>
      </c>
      <c r="F14" s="10" t="s">
        <v>46</v>
      </c>
      <c r="G14" s="11">
        <v>236669</v>
      </c>
      <c r="H14" s="12"/>
      <c r="I14" s="2"/>
      <c r="J14" s="2"/>
      <c r="K14" s="1">
        <f>SUM(AB4:AB50)</f>
        <v>25250</v>
      </c>
      <c r="L14" s="15" t="s">
        <v>47</v>
      </c>
      <c r="M14" s="16">
        <v>799484</v>
      </c>
      <c r="N14" s="16">
        <v>914332.95000000007</v>
      </c>
      <c r="O14" s="16">
        <v>984780.00000000012</v>
      </c>
      <c r="P14" s="16">
        <v>1007116</v>
      </c>
      <c r="Q14" s="16">
        <f t="shared" si="13"/>
        <v>1032366</v>
      </c>
      <c r="R14" s="16">
        <f t="shared" si="14"/>
        <v>47585.999999999884</v>
      </c>
      <c r="S14" s="23">
        <f t="shared" si="12"/>
        <v>4.8321452507158837E-2</v>
      </c>
      <c r="T14" s="38"/>
      <c r="V14" s="1">
        <f t="shared" si="0"/>
        <v>0</v>
      </c>
      <c r="W14" s="1">
        <f t="shared" si="1"/>
        <v>0</v>
      </c>
      <c r="X14" s="1">
        <f t="shared" si="2"/>
        <v>0</v>
      </c>
      <c r="Y14" s="1">
        <f t="shared" si="3"/>
        <v>0</v>
      </c>
      <c r="Z14" s="1">
        <f t="shared" si="4"/>
        <v>0</v>
      </c>
      <c r="AA14" s="1">
        <f t="shared" si="5"/>
        <v>0</v>
      </c>
      <c r="AB14" s="1">
        <f t="shared" si="6"/>
        <v>0</v>
      </c>
      <c r="AC14" s="1">
        <f t="shared" si="7"/>
        <v>0</v>
      </c>
      <c r="AD14" s="1">
        <f t="shared" si="8"/>
        <v>0</v>
      </c>
      <c r="AE14" s="1">
        <f t="shared" si="9"/>
        <v>0</v>
      </c>
      <c r="AF14" s="1">
        <f t="shared" si="10"/>
        <v>0</v>
      </c>
      <c r="AG14" s="1">
        <f t="shared" si="11"/>
        <v>0</v>
      </c>
    </row>
    <row r="15" spans="2:33" ht="15" thickBot="1" x14ac:dyDescent="0.25">
      <c r="B15" s="9">
        <v>12</v>
      </c>
      <c r="C15" s="8">
        <v>101</v>
      </c>
      <c r="D15" s="9">
        <v>4</v>
      </c>
      <c r="E15" s="9">
        <v>5</v>
      </c>
      <c r="F15" s="10" t="s">
        <v>61</v>
      </c>
      <c r="G15" s="11">
        <v>2000</v>
      </c>
      <c r="H15" s="12" t="s">
        <v>2</v>
      </c>
      <c r="I15" s="2"/>
      <c r="J15" s="2"/>
      <c r="L15" s="22" t="s">
        <v>48</v>
      </c>
      <c r="M15" s="17">
        <v>2487738.7000000002</v>
      </c>
      <c r="N15" s="17">
        <v>2847829.79</v>
      </c>
      <c r="O15" s="17">
        <v>3165807</v>
      </c>
      <c r="P15" s="17">
        <v>3324117.4</v>
      </c>
      <c r="Q15" s="17">
        <f>SUM(Q8:Q14)</f>
        <v>3353767.4</v>
      </c>
      <c r="R15" s="17">
        <f>SUM(R8:R14)</f>
        <v>187960.39999999991</v>
      </c>
      <c r="S15" s="18">
        <f>R15/O15</f>
        <v>5.9372033734210551E-2</v>
      </c>
      <c r="T15" s="38"/>
      <c r="V15" s="1">
        <f t="shared" si="0"/>
        <v>2000</v>
      </c>
      <c r="W15" s="1">
        <f t="shared" si="1"/>
        <v>0</v>
      </c>
      <c r="X15" s="1">
        <f t="shared" si="2"/>
        <v>0</v>
      </c>
      <c r="Y15" s="1">
        <f t="shared" si="3"/>
        <v>0</v>
      </c>
      <c r="Z15" s="1">
        <f t="shared" si="4"/>
        <v>0</v>
      </c>
      <c r="AA15" s="1">
        <f t="shared" si="5"/>
        <v>0</v>
      </c>
      <c r="AB15" s="1">
        <f t="shared" si="6"/>
        <v>0</v>
      </c>
      <c r="AC15" s="1">
        <f t="shared" si="7"/>
        <v>0</v>
      </c>
      <c r="AD15" s="1">
        <f t="shared" si="8"/>
        <v>0</v>
      </c>
      <c r="AE15" s="1">
        <f t="shared" si="9"/>
        <v>0</v>
      </c>
      <c r="AF15" s="1">
        <f t="shared" si="10"/>
        <v>0</v>
      </c>
      <c r="AG15" s="1">
        <f t="shared" si="11"/>
        <v>0</v>
      </c>
    </row>
    <row r="16" spans="2:33" ht="15" thickTop="1" x14ac:dyDescent="0.2">
      <c r="B16" s="9">
        <v>13</v>
      </c>
      <c r="C16" s="8">
        <v>118</v>
      </c>
      <c r="D16" s="9">
        <v>98</v>
      </c>
      <c r="E16" s="9">
        <v>7</v>
      </c>
      <c r="F16" s="10" t="s">
        <v>62</v>
      </c>
      <c r="G16" s="11">
        <v>-50000</v>
      </c>
      <c r="H16" s="12"/>
      <c r="I16" s="2"/>
      <c r="J16" s="2"/>
      <c r="L16" s="13"/>
      <c r="M16" s="13"/>
      <c r="N16" s="13"/>
      <c r="O16" s="13"/>
      <c r="P16" s="13"/>
      <c r="Q16" s="13"/>
      <c r="R16" s="19"/>
      <c r="S16" s="13"/>
      <c r="T16" s="38"/>
      <c r="V16" s="1">
        <f t="shared" si="0"/>
        <v>0</v>
      </c>
      <c r="W16" s="1">
        <f t="shared" si="1"/>
        <v>0</v>
      </c>
      <c r="X16" s="1">
        <f t="shared" si="2"/>
        <v>0</v>
      </c>
      <c r="Y16" s="1">
        <f t="shared" si="3"/>
        <v>0</v>
      </c>
      <c r="Z16" s="1">
        <f t="shared" si="4"/>
        <v>0</v>
      </c>
      <c r="AA16" s="1">
        <f t="shared" si="5"/>
        <v>0</v>
      </c>
      <c r="AB16" s="1">
        <f t="shared" si="6"/>
        <v>0</v>
      </c>
      <c r="AC16" s="1">
        <f t="shared" si="7"/>
        <v>0</v>
      </c>
      <c r="AD16" s="1">
        <f t="shared" si="8"/>
        <v>0</v>
      </c>
      <c r="AE16" s="1">
        <f t="shared" si="9"/>
        <v>0</v>
      </c>
      <c r="AF16" s="1">
        <f t="shared" si="10"/>
        <v>0</v>
      </c>
      <c r="AG16" s="1">
        <f t="shared" si="11"/>
        <v>0</v>
      </c>
    </row>
    <row r="17" spans="2:33" ht="14.25" x14ac:dyDescent="0.2">
      <c r="B17" s="9">
        <v>14</v>
      </c>
      <c r="C17" s="8" t="s">
        <v>15</v>
      </c>
      <c r="D17" s="9"/>
      <c r="E17" s="9"/>
      <c r="F17" s="10" t="s">
        <v>63</v>
      </c>
      <c r="G17" s="11">
        <v>120177</v>
      </c>
      <c r="H17" s="12"/>
      <c r="I17" s="2"/>
      <c r="J17" s="2"/>
      <c r="K17" s="1">
        <f>SUM(AF4:AF50)</f>
        <v>0</v>
      </c>
      <c r="L17" s="15" t="s">
        <v>49</v>
      </c>
      <c r="M17" s="13"/>
      <c r="N17" s="13"/>
      <c r="O17" s="16">
        <v>1797249.9</v>
      </c>
      <c r="P17" s="16">
        <v>1907273</v>
      </c>
      <c r="Q17" s="16">
        <f>P17+K17</f>
        <v>1907273</v>
      </c>
      <c r="R17" s="16">
        <f>Q17-O17</f>
        <v>110023.10000000009</v>
      </c>
      <c r="S17" s="23">
        <f>R17/O17</f>
        <v>6.1217474542633217E-2</v>
      </c>
      <c r="T17" s="38"/>
      <c r="V17" s="1">
        <f t="shared" si="0"/>
        <v>0</v>
      </c>
      <c r="W17" s="1">
        <f t="shared" si="1"/>
        <v>0</v>
      </c>
      <c r="X17" s="1">
        <f t="shared" si="2"/>
        <v>0</v>
      </c>
      <c r="Y17" s="1">
        <f t="shared" si="3"/>
        <v>0</v>
      </c>
      <c r="Z17" s="1">
        <f t="shared" si="4"/>
        <v>0</v>
      </c>
      <c r="AA17" s="1">
        <f t="shared" si="5"/>
        <v>0</v>
      </c>
      <c r="AB17" s="1">
        <f t="shared" si="6"/>
        <v>0</v>
      </c>
      <c r="AC17" s="1">
        <f t="shared" si="7"/>
        <v>0</v>
      </c>
      <c r="AD17" s="1">
        <f t="shared" si="8"/>
        <v>0</v>
      </c>
      <c r="AE17" s="1">
        <f t="shared" si="9"/>
        <v>0</v>
      </c>
      <c r="AF17" s="1">
        <f t="shared" si="10"/>
        <v>0</v>
      </c>
      <c r="AG17" s="1">
        <f t="shared" si="11"/>
        <v>0</v>
      </c>
    </row>
    <row r="18" spans="2:33" ht="14.25" x14ac:dyDescent="0.2">
      <c r="B18" s="9">
        <v>15</v>
      </c>
      <c r="C18" s="8" t="s">
        <v>16</v>
      </c>
      <c r="D18" s="9"/>
      <c r="E18" s="9"/>
      <c r="F18" s="10" t="s">
        <v>64</v>
      </c>
      <c r="G18" s="11">
        <v>-112555</v>
      </c>
      <c r="H18" s="12"/>
      <c r="I18" s="2"/>
      <c r="J18" s="2"/>
      <c r="L18" s="15" t="s">
        <v>50</v>
      </c>
      <c r="M18" s="13"/>
      <c r="N18" s="13"/>
      <c r="O18" s="16">
        <v>8812</v>
      </c>
      <c r="P18" s="16">
        <v>0</v>
      </c>
      <c r="Q18" s="16">
        <f>P18+K18</f>
        <v>0</v>
      </c>
      <c r="R18" s="16">
        <f>Q18-O18</f>
        <v>-8812</v>
      </c>
      <c r="S18" s="23">
        <f t="shared" ref="S18:S19" si="15">R18/O18</f>
        <v>-1</v>
      </c>
      <c r="T18" s="38"/>
      <c r="V18" s="1">
        <f t="shared" si="0"/>
        <v>0</v>
      </c>
      <c r="W18" s="1">
        <f t="shared" si="1"/>
        <v>0</v>
      </c>
      <c r="X18" s="1">
        <f t="shared" si="2"/>
        <v>0</v>
      </c>
      <c r="Y18" s="1">
        <f t="shared" si="3"/>
        <v>0</v>
      </c>
      <c r="Z18" s="1">
        <f t="shared" si="4"/>
        <v>0</v>
      </c>
      <c r="AA18" s="1">
        <f t="shared" si="5"/>
        <v>0</v>
      </c>
      <c r="AB18" s="1">
        <f t="shared" si="6"/>
        <v>0</v>
      </c>
      <c r="AC18" s="1">
        <f t="shared" si="7"/>
        <v>0</v>
      </c>
      <c r="AD18" s="1">
        <f t="shared" si="8"/>
        <v>0</v>
      </c>
      <c r="AE18" s="1">
        <f t="shared" si="9"/>
        <v>0</v>
      </c>
      <c r="AF18" s="1">
        <f t="shared" si="10"/>
        <v>0</v>
      </c>
      <c r="AG18" s="1">
        <f t="shared" si="11"/>
        <v>0</v>
      </c>
    </row>
    <row r="19" spans="2:33" ht="14.25" x14ac:dyDescent="0.2">
      <c r="B19" s="9">
        <v>16</v>
      </c>
      <c r="C19" s="8" t="s">
        <v>13</v>
      </c>
      <c r="D19" s="9"/>
      <c r="E19" s="9"/>
      <c r="F19" s="10" t="s">
        <v>66</v>
      </c>
      <c r="G19" s="11">
        <v>2009</v>
      </c>
      <c r="H19" s="12"/>
      <c r="I19" s="2"/>
      <c r="J19" s="2"/>
      <c r="K19" s="1">
        <f>SUM(AG4:AG50)</f>
        <v>0</v>
      </c>
      <c r="L19" s="15" t="s">
        <v>51</v>
      </c>
      <c r="M19" s="13"/>
      <c r="N19" s="13"/>
      <c r="O19" s="16">
        <v>1724397</v>
      </c>
      <c r="P19" s="16">
        <v>1810616.85</v>
      </c>
      <c r="Q19" s="16">
        <f>P19+K19</f>
        <v>1810616.85</v>
      </c>
      <c r="R19" s="16">
        <f>Q19-O19</f>
        <v>86219.850000000093</v>
      </c>
      <c r="S19" s="23">
        <f t="shared" si="15"/>
        <v>5.0000000000000051E-2</v>
      </c>
      <c r="T19" s="38"/>
      <c r="V19" s="1">
        <f t="shared" si="0"/>
        <v>0</v>
      </c>
      <c r="W19" s="1">
        <f t="shared" si="1"/>
        <v>0</v>
      </c>
      <c r="X19" s="1">
        <f t="shared" si="2"/>
        <v>0</v>
      </c>
      <c r="Y19" s="1">
        <f t="shared" si="3"/>
        <v>0</v>
      </c>
      <c r="Z19" s="1">
        <f t="shared" si="4"/>
        <v>0</v>
      </c>
      <c r="AA19" s="1">
        <f t="shared" si="5"/>
        <v>0</v>
      </c>
      <c r="AB19" s="1">
        <f t="shared" si="6"/>
        <v>0</v>
      </c>
      <c r="AC19" s="1">
        <f t="shared" si="7"/>
        <v>0</v>
      </c>
      <c r="AD19" s="1">
        <f t="shared" si="8"/>
        <v>0</v>
      </c>
      <c r="AE19" s="1">
        <f t="shared" si="9"/>
        <v>0</v>
      </c>
      <c r="AF19" s="1">
        <f t="shared" si="10"/>
        <v>0</v>
      </c>
      <c r="AG19" s="1">
        <f t="shared" si="11"/>
        <v>0</v>
      </c>
    </row>
    <row r="20" spans="2:33" ht="15" thickBot="1" x14ac:dyDescent="0.25">
      <c r="B20" s="9">
        <v>17</v>
      </c>
      <c r="C20" s="8"/>
      <c r="D20" s="9"/>
      <c r="E20" s="9"/>
      <c r="F20" s="10"/>
      <c r="G20" s="11"/>
      <c r="H20" s="12"/>
      <c r="I20" s="2"/>
      <c r="J20" s="2"/>
      <c r="L20" s="22" t="s">
        <v>52</v>
      </c>
      <c r="M20" s="17"/>
      <c r="N20" s="17"/>
      <c r="O20" s="17">
        <v>3530458.9</v>
      </c>
      <c r="P20" s="17">
        <v>3717889.85</v>
      </c>
      <c r="Q20" s="17">
        <f>SUM(Q17:Q19)</f>
        <v>3717889.85</v>
      </c>
      <c r="R20" s="17">
        <f>SUM(R17:R19)</f>
        <v>187430.95000000019</v>
      </c>
      <c r="S20" s="18">
        <f>R20/O20</f>
        <v>5.3089684743249724E-2</v>
      </c>
      <c r="T20" s="38"/>
      <c r="V20" s="1">
        <f t="shared" si="0"/>
        <v>0</v>
      </c>
      <c r="W20" s="1">
        <f t="shared" si="1"/>
        <v>0</v>
      </c>
      <c r="X20" s="1">
        <f t="shared" si="2"/>
        <v>0</v>
      </c>
      <c r="Y20" s="1">
        <f t="shared" si="3"/>
        <v>0</v>
      </c>
      <c r="Z20" s="1">
        <f t="shared" si="4"/>
        <v>0</v>
      </c>
      <c r="AA20" s="1">
        <f t="shared" si="5"/>
        <v>0</v>
      </c>
      <c r="AB20" s="1">
        <f t="shared" si="6"/>
        <v>0</v>
      </c>
      <c r="AC20" s="1">
        <f t="shared" si="7"/>
        <v>0</v>
      </c>
      <c r="AD20" s="1">
        <f t="shared" si="8"/>
        <v>0</v>
      </c>
      <c r="AE20" s="1">
        <f t="shared" si="9"/>
        <v>0</v>
      </c>
      <c r="AF20" s="1">
        <f t="shared" si="10"/>
        <v>0</v>
      </c>
      <c r="AG20" s="1">
        <f t="shared" si="11"/>
        <v>0</v>
      </c>
    </row>
    <row r="21" spans="2:33" ht="15" thickTop="1" x14ac:dyDescent="0.2">
      <c r="B21" s="9">
        <v>18</v>
      </c>
      <c r="C21" s="8"/>
      <c r="D21" s="9"/>
      <c r="E21" s="9"/>
      <c r="F21" s="10"/>
      <c r="G21" s="11"/>
      <c r="H21" s="12"/>
      <c r="I21" s="2"/>
      <c r="J21" s="2"/>
      <c r="L21" s="13"/>
      <c r="M21" s="13"/>
      <c r="N21" s="13"/>
      <c r="O21" s="13"/>
      <c r="P21" s="13"/>
      <c r="Q21" s="13"/>
      <c r="R21" s="19"/>
      <c r="S21" s="13"/>
      <c r="T21" s="38"/>
      <c r="V21" s="1">
        <f t="shared" si="0"/>
        <v>0</v>
      </c>
      <c r="W21" s="1">
        <f t="shared" si="1"/>
        <v>0</v>
      </c>
      <c r="X21" s="1">
        <f t="shared" si="2"/>
        <v>0</v>
      </c>
      <c r="Y21" s="1">
        <f t="shared" si="3"/>
        <v>0</v>
      </c>
      <c r="Z21" s="1">
        <f t="shared" si="4"/>
        <v>0</v>
      </c>
      <c r="AA21" s="1">
        <f t="shared" si="5"/>
        <v>0</v>
      </c>
      <c r="AB21" s="1">
        <f t="shared" si="6"/>
        <v>0</v>
      </c>
      <c r="AC21" s="1">
        <f t="shared" si="7"/>
        <v>0</v>
      </c>
      <c r="AD21" s="1">
        <f t="shared" si="8"/>
        <v>0</v>
      </c>
      <c r="AE21" s="1">
        <f t="shared" si="9"/>
        <v>0</v>
      </c>
      <c r="AF21" s="1">
        <f t="shared" si="10"/>
        <v>0</v>
      </c>
      <c r="AG21" s="1">
        <f t="shared" si="11"/>
        <v>0</v>
      </c>
    </row>
    <row r="22" spans="2:33" ht="14.25" x14ac:dyDescent="0.2">
      <c r="B22" s="9">
        <v>19</v>
      </c>
      <c r="C22" s="8"/>
      <c r="D22" s="9"/>
      <c r="E22" s="9"/>
      <c r="F22" s="10"/>
      <c r="G22" s="11"/>
      <c r="H22" s="12"/>
      <c r="I22" s="2"/>
      <c r="J22" s="2"/>
      <c r="L22" s="15" t="s">
        <v>53</v>
      </c>
      <c r="M22" s="13"/>
      <c r="N22" s="13"/>
      <c r="O22" s="16">
        <v>457253</v>
      </c>
      <c r="P22" s="16">
        <v>475257</v>
      </c>
      <c r="Q22" s="16">
        <f>P22</f>
        <v>475257</v>
      </c>
      <c r="R22" s="16">
        <v>18004</v>
      </c>
      <c r="S22" s="23">
        <v>3.9374263263444967E-2</v>
      </c>
      <c r="T22" s="38"/>
      <c r="V22" s="1">
        <f t="shared" si="0"/>
        <v>0</v>
      </c>
      <c r="W22" s="1">
        <f t="shared" si="1"/>
        <v>0</v>
      </c>
      <c r="X22" s="1">
        <f t="shared" si="2"/>
        <v>0</v>
      </c>
      <c r="Y22" s="1">
        <f t="shared" si="3"/>
        <v>0</v>
      </c>
      <c r="Z22" s="1">
        <f t="shared" si="4"/>
        <v>0</v>
      </c>
      <c r="AA22" s="1">
        <f t="shared" si="5"/>
        <v>0</v>
      </c>
      <c r="AB22" s="1">
        <f t="shared" si="6"/>
        <v>0</v>
      </c>
      <c r="AC22" s="1">
        <f t="shared" si="7"/>
        <v>0</v>
      </c>
      <c r="AD22" s="1">
        <f t="shared" si="8"/>
        <v>0</v>
      </c>
      <c r="AE22" s="1">
        <f t="shared" si="9"/>
        <v>0</v>
      </c>
      <c r="AF22" s="1">
        <f t="shared" si="10"/>
        <v>0</v>
      </c>
      <c r="AG22" s="1">
        <f t="shared" si="11"/>
        <v>0</v>
      </c>
    </row>
    <row r="23" spans="2:33" ht="15" thickBot="1" x14ac:dyDescent="0.25">
      <c r="B23" s="9">
        <v>20</v>
      </c>
      <c r="C23" s="8"/>
      <c r="D23" s="9"/>
      <c r="E23" s="9"/>
      <c r="F23" s="10"/>
      <c r="G23" s="11"/>
      <c r="H23" s="12"/>
      <c r="I23" s="2"/>
      <c r="J23" s="2"/>
      <c r="L23" s="22" t="s">
        <v>54</v>
      </c>
      <c r="M23" s="17"/>
      <c r="N23" s="17"/>
      <c r="O23" s="17">
        <v>457253</v>
      </c>
      <c r="P23" s="17">
        <v>475257</v>
      </c>
      <c r="Q23" s="17">
        <f>P23</f>
        <v>475257</v>
      </c>
      <c r="R23" s="17">
        <v>18004</v>
      </c>
      <c r="S23" s="18">
        <v>3.9374263263444967E-2</v>
      </c>
      <c r="T23" s="38"/>
      <c r="V23" s="1">
        <f t="shared" si="0"/>
        <v>0</v>
      </c>
      <c r="W23" s="1">
        <f t="shared" si="1"/>
        <v>0</v>
      </c>
      <c r="X23" s="1">
        <f t="shared" si="2"/>
        <v>0</v>
      </c>
      <c r="Y23" s="1">
        <f t="shared" si="3"/>
        <v>0</v>
      </c>
      <c r="Z23" s="1">
        <f t="shared" si="4"/>
        <v>0</v>
      </c>
      <c r="AA23" s="1">
        <f t="shared" si="5"/>
        <v>0</v>
      </c>
      <c r="AB23" s="1">
        <f t="shared" si="6"/>
        <v>0</v>
      </c>
      <c r="AC23" s="1">
        <f t="shared" si="7"/>
        <v>0</v>
      </c>
      <c r="AD23" s="1">
        <f t="shared" si="8"/>
        <v>0</v>
      </c>
      <c r="AE23" s="1">
        <f t="shared" si="9"/>
        <v>0</v>
      </c>
      <c r="AF23" s="1">
        <f t="shared" si="10"/>
        <v>0</v>
      </c>
      <c r="AG23" s="1">
        <f t="shared" si="11"/>
        <v>0</v>
      </c>
    </row>
    <row r="24" spans="2:33" ht="15.75" thickTop="1" thickBot="1" x14ac:dyDescent="0.25">
      <c r="B24" s="9">
        <v>21</v>
      </c>
      <c r="C24" s="8"/>
      <c r="D24" s="9"/>
      <c r="E24" s="9"/>
      <c r="F24" s="10"/>
      <c r="G24" s="11"/>
      <c r="H24" s="12"/>
      <c r="I24" s="2"/>
      <c r="J24" s="2"/>
      <c r="L24" s="13"/>
      <c r="M24" s="13"/>
      <c r="N24" s="13"/>
      <c r="O24" s="13"/>
      <c r="P24" s="13"/>
      <c r="Q24" s="13"/>
      <c r="R24" s="19"/>
      <c r="S24" s="13"/>
      <c r="T24" s="38"/>
      <c r="V24" s="1">
        <f t="shared" si="0"/>
        <v>0</v>
      </c>
      <c r="W24" s="1">
        <f t="shared" si="1"/>
        <v>0</v>
      </c>
      <c r="X24" s="1">
        <f t="shared" si="2"/>
        <v>0</v>
      </c>
      <c r="Y24" s="1">
        <f t="shared" si="3"/>
        <v>0</v>
      </c>
      <c r="Z24" s="1">
        <f t="shared" si="4"/>
        <v>0</v>
      </c>
      <c r="AA24" s="1">
        <f t="shared" si="5"/>
        <v>0</v>
      </c>
      <c r="AB24" s="1">
        <f t="shared" si="6"/>
        <v>0</v>
      </c>
      <c r="AC24" s="1">
        <f t="shared" si="7"/>
        <v>0</v>
      </c>
      <c r="AD24" s="1">
        <f t="shared" si="8"/>
        <v>0</v>
      </c>
      <c r="AE24" s="1">
        <f t="shared" si="9"/>
        <v>0</v>
      </c>
      <c r="AF24" s="1">
        <f t="shared" si="10"/>
        <v>0</v>
      </c>
      <c r="AG24" s="1">
        <f t="shared" si="11"/>
        <v>0</v>
      </c>
    </row>
    <row r="25" spans="2:33" ht="15.75" thickTop="1" thickBot="1" x14ac:dyDescent="0.25">
      <c r="B25" s="9">
        <v>22</v>
      </c>
      <c r="C25" s="8"/>
      <c r="D25" s="10" t="s">
        <v>68</v>
      </c>
      <c r="E25" s="10"/>
      <c r="F25" s="10"/>
      <c r="G25" s="11"/>
      <c r="H25" s="12"/>
      <c r="I25" s="2"/>
      <c r="J25" s="2"/>
      <c r="L25" s="24" t="s">
        <v>55</v>
      </c>
      <c r="M25" s="21"/>
      <c r="N25" s="21"/>
      <c r="O25" s="21">
        <v>7144706.9000000004</v>
      </c>
      <c r="P25" s="21">
        <v>7517264.25</v>
      </c>
      <c r="Q25" s="21">
        <f>SUM(Q23,Q20,Q15)</f>
        <v>7546914.25</v>
      </c>
      <c r="R25" s="21">
        <f>Q25-O25</f>
        <v>402207.34999999963</v>
      </c>
      <c r="S25" s="25">
        <f>R25/O25</f>
        <v>5.6294450651292585E-2</v>
      </c>
      <c r="T25" s="38"/>
      <c r="V25" s="1">
        <f t="shared" si="0"/>
        <v>0</v>
      </c>
      <c r="W25" s="1">
        <f t="shared" si="1"/>
        <v>0</v>
      </c>
      <c r="X25" s="1">
        <f t="shared" si="2"/>
        <v>0</v>
      </c>
      <c r="Y25" s="1">
        <f t="shared" si="3"/>
        <v>0</v>
      </c>
      <c r="Z25" s="1">
        <f t="shared" si="4"/>
        <v>0</v>
      </c>
      <c r="AA25" s="1">
        <f t="shared" si="5"/>
        <v>0</v>
      </c>
      <c r="AB25" s="1">
        <f t="shared" si="6"/>
        <v>0</v>
      </c>
      <c r="AC25" s="1">
        <f t="shared" si="7"/>
        <v>0</v>
      </c>
      <c r="AD25" s="1">
        <f t="shared" si="8"/>
        <v>0</v>
      </c>
      <c r="AE25" s="1">
        <f t="shared" si="9"/>
        <v>0</v>
      </c>
      <c r="AF25" s="1">
        <f t="shared" si="10"/>
        <v>0</v>
      </c>
      <c r="AG25" s="1">
        <f t="shared" si="11"/>
        <v>0</v>
      </c>
    </row>
    <row r="26" spans="2:33" ht="15" thickTop="1" x14ac:dyDescent="0.2">
      <c r="B26" s="9">
        <v>23</v>
      </c>
      <c r="C26" s="8"/>
      <c r="D26" s="9"/>
      <c r="E26" s="9"/>
      <c r="F26" s="10"/>
      <c r="G26" s="11"/>
      <c r="H26" s="12"/>
      <c r="I26" s="2"/>
      <c r="J26" s="2"/>
      <c r="L26" s="26"/>
      <c r="M26" s="27"/>
      <c r="N26" s="27"/>
      <c r="O26" s="27"/>
      <c r="P26" s="27"/>
      <c r="Q26" s="27"/>
      <c r="R26" s="27"/>
      <c r="S26" s="28"/>
      <c r="T26" s="38"/>
      <c r="V26" s="1">
        <f t="shared" si="0"/>
        <v>0</v>
      </c>
      <c r="W26" s="1">
        <f t="shared" si="1"/>
        <v>0</v>
      </c>
      <c r="X26" s="1">
        <f t="shared" si="2"/>
        <v>0</v>
      </c>
      <c r="Y26" s="1">
        <f t="shared" si="3"/>
        <v>0</v>
      </c>
      <c r="Z26" s="1">
        <f t="shared" si="4"/>
        <v>0</v>
      </c>
      <c r="AA26" s="1">
        <f t="shared" si="5"/>
        <v>0</v>
      </c>
      <c r="AB26" s="1">
        <f t="shared" si="6"/>
        <v>0</v>
      </c>
      <c r="AC26" s="1">
        <f t="shared" si="7"/>
        <v>0</v>
      </c>
      <c r="AD26" s="1">
        <f t="shared" si="8"/>
        <v>0</v>
      </c>
      <c r="AE26" s="1">
        <f t="shared" si="9"/>
        <v>0</v>
      </c>
      <c r="AF26" s="1">
        <f t="shared" si="10"/>
        <v>0</v>
      </c>
      <c r="AG26" s="1">
        <f t="shared" si="11"/>
        <v>0</v>
      </c>
    </row>
    <row r="27" spans="2:33" ht="14.25" x14ac:dyDescent="0.2">
      <c r="B27" s="9">
        <v>24</v>
      </c>
      <c r="C27" s="8"/>
      <c r="D27" s="9"/>
      <c r="E27" s="9"/>
      <c r="F27" s="10"/>
      <c r="G27" s="11"/>
      <c r="H27" s="12" t="s">
        <v>18</v>
      </c>
      <c r="I27" s="2"/>
      <c r="J27" s="2"/>
      <c r="L27" s="26"/>
      <c r="M27" s="27"/>
      <c r="N27" s="27"/>
      <c r="O27" s="27"/>
      <c r="P27" s="27"/>
      <c r="Q27" s="27"/>
      <c r="R27" s="27"/>
      <c r="S27" s="28"/>
      <c r="T27" s="38"/>
      <c r="V27" s="1">
        <f t="shared" si="0"/>
        <v>0</v>
      </c>
      <c r="W27" s="1">
        <f t="shared" si="1"/>
        <v>0</v>
      </c>
      <c r="X27" s="1">
        <f t="shared" si="2"/>
        <v>0</v>
      </c>
      <c r="Y27" s="1">
        <f t="shared" si="3"/>
        <v>0</v>
      </c>
      <c r="Z27" s="1">
        <f t="shared" si="4"/>
        <v>0</v>
      </c>
      <c r="AA27" s="1">
        <f t="shared" si="5"/>
        <v>0</v>
      </c>
      <c r="AB27" s="1">
        <f t="shared" si="6"/>
        <v>0</v>
      </c>
      <c r="AC27" s="1">
        <f t="shared" si="7"/>
        <v>0</v>
      </c>
      <c r="AD27" s="1">
        <f t="shared" si="8"/>
        <v>0</v>
      </c>
      <c r="AE27" s="1">
        <f t="shared" si="9"/>
        <v>0</v>
      </c>
      <c r="AF27" s="1">
        <f t="shared" si="10"/>
        <v>0</v>
      </c>
      <c r="AG27" s="1">
        <f t="shared" si="11"/>
        <v>0</v>
      </c>
    </row>
    <row r="28" spans="2:33" ht="14.25" x14ac:dyDescent="0.2">
      <c r="B28" s="9">
        <v>25</v>
      </c>
      <c r="C28" s="8"/>
      <c r="D28" s="9"/>
      <c r="E28" s="9"/>
      <c r="F28" s="10"/>
      <c r="G28" s="11"/>
      <c r="H28" s="12" t="s">
        <v>18</v>
      </c>
      <c r="I28" s="2"/>
      <c r="J28" s="2"/>
      <c r="K28" s="1">
        <f>SUM(AC4:AC50)</f>
        <v>25000</v>
      </c>
      <c r="L28" s="15" t="s">
        <v>56</v>
      </c>
      <c r="M28" s="27"/>
      <c r="N28" s="27"/>
      <c r="O28" s="29">
        <v>482800</v>
      </c>
      <c r="P28" s="29">
        <v>502055</v>
      </c>
      <c r="Q28" s="16">
        <f>P28+K28</f>
        <v>527055</v>
      </c>
      <c r="R28" s="16">
        <f>Q28-O28</f>
        <v>44255</v>
      </c>
      <c r="S28" s="23">
        <f>R28/O28</f>
        <v>9.1663214581607297E-2</v>
      </c>
      <c r="T28" s="38"/>
      <c r="V28" s="1">
        <f t="shared" si="0"/>
        <v>0</v>
      </c>
      <c r="W28" s="1">
        <f t="shared" si="1"/>
        <v>0</v>
      </c>
      <c r="X28" s="1">
        <f t="shared" si="2"/>
        <v>0</v>
      </c>
      <c r="Y28" s="1">
        <f t="shared" si="3"/>
        <v>0</v>
      </c>
      <c r="Z28" s="1">
        <f t="shared" si="4"/>
        <v>0</v>
      </c>
      <c r="AA28" s="1">
        <f t="shared" si="5"/>
        <v>0</v>
      </c>
      <c r="AB28" s="1">
        <f t="shared" si="6"/>
        <v>0</v>
      </c>
      <c r="AC28" s="1">
        <f t="shared" si="7"/>
        <v>0</v>
      </c>
      <c r="AD28" s="1">
        <f t="shared" si="8"/>
        <v>0</v>
      </c>
      <c r="AE28" s="1">
        <f t="shared" si="9"/>
        <v>0</v>
      </c>
      <c r="AF28" s="1">
        <f t="shared" si="10"/>
        <v>0</v>
      </c>
      <c r="AG28" s="1">
        <f t="shared" si="11"/>
        <v>0</v>
      </c>
    </row>
    <row r="29" spans="2:33" ht="14.25" x14ac:dyDescent="0.2">
      <c r="B29" s="9">
        <v>26</v>
      </c>
      <c r="C29" s="8"/>
      <c r="D29" s="9"/>
      <c r="E29" s="9"/>
      <c r="F29" s="10"/>
      <c r="G29" s="11"/>
      <c r="H29" s="12" t="s">
        <v>18</v>
      </c>
      <c r="I29" s="2"/>
      <c r="J29" s="2"/>
      <c r="K29" s="1">
        <f>SUM(AD4:AD50)</f>
        <v>0</v>
      </c>
      <c r="L29" s="15" t="s">
        <v>57</v>
      </c>
      <c r="M29" s="27"/>
      <c r="N29" s="27"/>
      <c r="O29" s="29">
        <v>791171</v>
      </c>
      <c r="P29" s="29">
        <v>781700</v>
      </c>
      <c r="Q29" s="16">
        <f>P29+K29</f>
        <v>781700</v>
      </c>
      <c r="R29" s="16">
        <f>Q29-O29</f>
        <v>-9471</v>
      </c>
      <c r="S29" s="23">
        <f>R29/O29</f>
        <v>-1.1970863441657998E-2</v>
      </c>
      <c r="T29" s="38"/>
      <c r="V29" s="1">
        <f t="shared" si="0"/>
        <v>0</v>
      </c>
      <c r="W29" s="1">
        <f t="shared" si="1"/>
        <v>0</v>
      </c>
      <c r="X29" s="1">
        <f t="shared" si="2"/>
        <v>0</v>
      </c>
      <c r="Y29" s="1">
        <f t="shared" si="3"/>
        <v>0</v>
      </c>
      <c r="Z29" s="1">
        <f t="shared" si="4"/>
        <v>0</v>
      </c>
      <c r="AA29" s="1">
        <f t="shared" si="5"/>
        <v>0</v>
      </c>
      <c r="AB29" s="1">
        <f t="shared" si="6"/>
        <v>0</v>
      </c>
      <c r="AC29" s="1">
        <f t="shared" si="7"/>
        <v>0</v>
      </c>
      <c r="AD29" s="1">
        <f t="shared" si="8"/>
        <v>0</v>
      </c>
      <c r="AE29" s="1">
        <f t="shared" si="9"/>
        <v>0</v>
      </c>
      <c r="AF29" s="1">
        <f t="shared" si="10"/>
        <v>0</v>
      </c>
      <c r="AG29" s="1">
        <f t="shared" si="11"/>
        <v>0</v>
      </c>
    </row>
    <row r="30" spans="2:33" ht="14.25" x14ac:dyDescent="0.2">
      <c r="B30" s="9">
        <v>27</v>
      </c>
      <c r="C30" s="8"/>
      <c r="D30" s="9"/>
      <c r="E30" s="9"/>
      <c r="F30" s="10"/>
      <c r="G30" s="11"/>
      <c r="H30" s="12" t="s">
        <v>18</v>
      </c>
      <c r="I30" s="2"/>
      <c r="J30" s="2"/>
      <c r="K30" s="1">
        <f>SUM(AE4:AE50)</f>
        <v>0</v>
      </c>
      <c r="L30" s="15" t="s">
        <v>58</v>
      </c>
      <c r="M30" s="27"/>
      <c r="N30" s="27"/>
      <c r="O30" s="29">
        <v>1500</v>
      </c>
      <c r="P30" s="29">
        <v>3000</v>
      </c>
      <c r="Q30" s="16">
        <f>P30+K30</f>
        <v>3000</v>
      </c>
      <c r="R30" s="16">
        <f>Q30-O30</f>
        <v>1500</v>
      </c>
      <c r="S30" s="23">
        <f>R30/O30</f>
        <v>1</v>
      </c>
      <c r="T30" s="38"/>
      <c r="V30" s="1">
        <f t="shared" si="0"/>
        <v>0</v>
      </c>
      <c r="W30" s="1">
        <f t="shared" si="1"/>
        <v>0</v>
      </c>
      <c r="X30" s="1">
        <f t="shared" si="2"/>
        <v>0</v>
      </c>
      <c r="Y30" s="1">
        <f t="shared" si="3"/>
        <v>0</v>
      </c>
      <c r="Z30" s="1">
        <f t="shared" si="4"/>
        <v>0</v>
      </c>
      <c r="AA30" s="1">
        <f t="shared" si="5"/>
        <v>0</v>
      </c>
      <c r="AB30" s="1">
        <f t="shared" si="6"/>
        <v>0</v>
      </c>
      <c r="AC30" s="1">
        <f t="shared" si="7"/>
        <v>0</v>
      </c>
      <c r="AD30" s="1">
        <f t="shared" si="8"/>
        <v>0</v>
      </c>
      <c r="AE30" s="1">
        <f t="shared" si="9"/>
        <v>0</v>
      </c>
      <c r="AF30" s="1">
        <f t="shared" si="10"/>
        <v>0</v>
      </c>
      <c r="AG30" s="1">
        <f t="shared" si="11"/>
        <v>0</v>
      </c>
    </row>
    <row r="31" spans="2:33" ht="15" thickBot="1" x14ac:dyDescent="0.25">
      <c r="B31" s="9">
        <v>28</v>
      </c>
      <c r="C31" s="8"/>
      <c r="D31" s="9"/>
      <c r="E31" s="9"/>
      <c r="F31" s="10"/>
      <c r="G31" s="10"/>
      <c r="H31" s="12" t="s">
        <v>18</v>
      </c>
      <c r="I31" s="2"/>
      <c r="J31" s="2"/>
      <c r="L31" s="13"/>
      <c r="M31" s="13"/>
      <c r="N31" s="13"/>
      <c r="O31" s="20"/>
      <c r="P31" s="20"/>
      <c r="Q31" s="20"/>
      <c r="R31" s="30"/>
      <c r="S31" s="20"/>
      <c r="T31" s="38"/>
      <c r="V31" s="1">
        <f t="shared" si="0"/>
        <v>0</v>
      </c>
      <c r="W31" s="1">
        <f t="shared" si="1"/>
        <v>0</v>
      </c>
      <c r="X31" s="1">
        <f t="shared" si="2"/>
        <v>0</v>
      </c>
      <c r="Y31" s="1">
        <f t="shared" si="3"/>
        <v>0</v>
      </c>
      <c r="Z31" s="1">
        <f t="shared" si="4"/>
        <v>0</v>
      </c>
      <c r="AA31" s="1">
        <f t="shared" si="5"/>
        <v>0</v>
      </c>
      <c r="AB31" s="1">
        <f t="shared" si="6"/>
        <v>0</v>
      </c>
      <c r="AC31" s="1">
        <f t="shared" si="7"/>
        <v>0</v>
      </c>
      <c r="AD31" s="1">
        <f t="shared" si="8"/>
        <v>0</v>
      </c>
      <c r="AE31" s="1">
        <f t="shared" si="9"/>
        <v>0</v>
      </c>
      <c r="AF31" s="1">
        <f t="shared" si="10"/>
        <v>0</v>
      </c>
      <c r="AG31" s="1">
        <f t="shared" si="11"/>
        <v>0</v>
      </c>
    </row>
    <row r="32" spans="2:33" ht="15.75" thickTop="1" thickBot="1" x14ac:dyDescent="0.25">
      <c r="B32" s="9">
        <v>29</v>
      </c>
      <c r="C32" s="8"/>
      <c r="D32" s="9"/>
      <c r="E32" s="9"/>
      <c r="F32" s="10"/>
      <c r="G32" s="10"/>
      <c r="H32" s="12" t="s">
        <v>18</v>
      </c>
      <c r="I32" s="2"/>
      <c r="J32" s="2"/>
      <c r="L32" s="24" t="s">
        <v>59</v>
      </c>
      <c r="M32" s="21"/>
      <c r="N32" s="21"/>
      <c r="O32" s="21">
        <v>1275471</v>
      </c>
      <c r="P32" s="21">
        <v>1286755</v>
      </c>
      <c r="Q32" s="21">
        <f>SUM(Q28:Q30)</f>
        <v>1311755</v>
      </c>
      <c r="R32" s="21">
        <f>SUM(R28:R30)</f>
        <v>36284</v>
      </c>
      <c r="S32" s="25">
        <f>R32/O32</f>
        <v>2.8447530363293245E-2</v>
      </c>
      <c r="T32" s="38"/>
      <c r="V32" s="1">
        <f t="shared" si="0"/>
        <v>0</v>
      </c>
      <c r="W32" s="1">
        <f t="shared" si="1"/>
        <v>0</v>
      </c>
      <c r="X32" s="1">
        <f t="shared" si="2"/>
        <v>0</v>
      </c>
      <c r="Y32" s="1">
        <f t="shared" si="3"/>
        <v>0</v>
      </c>
      <c r="Z32" s="1">
        <f t="shared" si="4"/>
        <v>0</v>
      </c>
      <c r="AA32" s="1">
        <f t="shared" si="5"/>
        <v>0</v>
      </c>
      <c r="AB32" s="1">
        <f t="shared" si="6"/>
        <v>0</v>
      </c>
      <c r="AC32" s="1">
        <f t="shared" si="7"/>
        <v>0</v>
      </c>
      <c r="AD32" s="1">
        <f t="shared" si="8"/>
        <v>0</v>
      </c>
      <c r="AE32" s="1">
        <f t="shared" si="9"/>
        <v>0</v>
      </c>
      <c r="AF32" s="1">
        <f t="shared" si="10"/>
        <v>0</v>
      </c>
      <c r="AG32" s="1">
        <f t="shared" si="11"/>
        <v>0</v>
      </c>
    </row>
    <row r="33" spans="2:33" ht="15.75" thickTop="1" thickBot="1" x14ac:dyDescent="0.25">
      <c r="B33" s="9">
        <v>30</v>
      </c>
      <c r="C33" s="8"/>
      <c r="D33" s="9"/>
      <c r="E33" s="9"/>
      <c r="F33" s="10"/>
      <c r="G33" s="10"/>
      <c r="H33" s="12" t="s">
        <v>18</v>
      </c>
      <c r="I33" s="2"/>
      <c r="J33" s="2"/>
      <c r="L33" s="13"/>
      <c r="M33" s="13"/>
      <c r="N33" s="13"/>
      <c r="O33" s="13"/>
      <c r="P33" s="13"/>
      <c r="Q33" s="13"/>
      <c r="R33" s="19"/>
      <c r="S33" s="13"/>
      <c r="T33" s="38"/>
      <c r="V33" s="1">
        <f t="shared" si="0"/>
        <v>0</v>
      </c>
      <c r="W33" s="1">
        <f t="shared" si="1"/>
        <v>0</v>
      </c>
      <c r="X33" s="1">
        <f t="shared" si="2"/>
        <v>0</v>
      </c>
      <c r="Y33" s="1">
        <f t="shared" si="3"/>
        <v>0</v>
      </c>
      <c r="Z33" s="1">
        <f t="shared" si="4"/>
        <v>0</v>
      </c>
      <c r="AA33" s="1">
        <f t="shared" si="5"/>
        <v>0</v>
      </c>
      <c r="AB33" s="1">
        <f t="shared" si="6"/>
        <v>0</v>
      </c>
      <c r="AC33" s="1">
        <f t="shared" si="7"/>
        <v>0</v>
      </c>
      <c r="AD33" s="1">
        <f t="shared" si="8"/>
        <v>0</v>
      </c>
      <c r="AE33" s="1">
        <f t="shared" si="9"/>
        <v>0</v>
      </c>
      <c r="AF33" s="1">
        <f t="shared" si="10"/>
        <v>0</v>
      </c>
      <c r="AG33" s="1">
        <f t="shared" si="11"/>
        <v>0</v>
      </c>
    </row>
    <row r="34" spans="2:33" ht="15.75" thickTop="1" thickBot="1" x14ac:dyDescent="0.25">
      <c r="B34" s="9">
        <v>31</v>
      </c>
      <c r="C34" s="8"/>
      <c r="D34" s="9"/>
      <c r="E34" s="9"/>
      <c r="F34" s="10"/>
      <c r="G34" s="10"/>
      <c r="H34" s="12" t="s">
        <v>18</v>
      </c>
      <c r="I34" s="2"/>
      <c r="J34" s="2"/>
      <c r="L34" s="24" t="s">
        <v>60</v>
      </c>
      <c r="M34" s="21"/>
      <c r="N34" s="21"/>
      <c r="O34" s="21">
        <v>5869235.9000000004</v>
      </c>
      <c r="P34" s="21">
        <v>6230509.25</v>
      </c>
      <c r="Q34" s="21">
        <f>Q25-Q32</f>
        <v>6235159.25</v>
      </c>
      <c r="R34" s="21">
        <f>Q34-O34</f>
        <v>365923.34999999963</v>
      </c>
      <c r="S34" s="25">
        <f>R34/O34</f>
        <v>6.2345994646424006E-2</v>
      </c>
      <c r="T34" s="38"/>
      <c r="V34" s="1">
        <f t="shared" si="0"/>
        <v>0</v>
      </c>
      <c r="W34" s="1">
        <f t="shared" si="1"/>
        <v>0</v>
      </c>
      <c r="X34" s="1">
        <f t="shared" si="2"/>
        <v>0</v>
      </c>
      <c r="Y34" s="1">
        <f t="shared" si="3"/>
        <v>0</v>
      </c>
      <c r="Z34" s="1">
        <f t="shared" si="4"/>
        <v>0</v>
      </c>
      <c r="AA34" s="1">
        <f t="shared" si="5"/>
        <v>0</v>
      </c>
      <c r="AB34" s="1">
        <f t="shared" si="6"/>
        <v>0</v>
      </c>
      <c r="AC34" s="1">
        <f t="shared" si="7"/>
        <v>0</v>
      </c>
      <c r="AD34" s="1">
        <f t="shared" si="8"/>
        <v>0</v>
      </c>
      <c r="AE34" s="1">
        <f t="shared" si="9"/>
        <v>0</v>
      </c>
      <c r="AF34" s="1">
        <f t="shared" si="10"/>
        <v>0</v>
      </c>
      <c r="AG34" s="1">
        <f t="shared" si="11"/>
        <v>0</v>
      </c>
    </row>
    <row r="35" spans="2:33" ht="15" thickTop="1" x14ac:dyDescent="0.2">
      <c r="B35" s="9">
        <v>32</v>
      </c>
      <c r="C35" s="8"/>
      <c r="D35" s="9"/>
      <c r="E35" s="9"/>
      <c r="F35" s="10"/>
      <c r="G35" s="10"/>
      <c r="H35" s="12" t="s">
        <v>18</v>
      </c>
      <c r="I35" s="2"/>
      <c r="J35" s="2"/>
      <c r="L35" s="13"/>
      <c r="M35" s="13"/>
      <c r="N35" s="13"/>
      <c r="O35" s="13"/>
      <c r="P35" s="13"/>
      <c r="Q35" s="13"/>
      <c r="R35" s="19"/>
      <c r="S35" s="13"/>
      <c r="T35" s="38"/>
      <c r="V35" s="1">
        <f t="shared" si="0"/>
        <v>0</v>
      </c>
      <c r="W35" s="1">
        <f t="shared" si="1"/>
        <v>0</v>
      </c>
      <c r="X35" s="1">
        <f t="shared" si="2"/>
        <v>0</v>
      </c>
      <c r="Y35" s="1">
        <f t="shared" si="3"/>
        <v>0</v>
      </c>
      <c r="Z35" s="1">
        <f t="shared" si="4"/>
        <v>0</v>
      </c>
      <c r="AA35" s="1">
        <f t="shared" si="5"/>
        <v>0</v>
      </c>
      <c r="AB35" s="1">
        <f t="shared" si="6"/>
        <v>0</v>
      </c>
      <c r="AC35" s="1">
        <f t="shared" si="7"/>
        <v>0</v>
      </c>
      <c r="AD35" s="1">
        <f t="shared" si="8"/>
        <v>0</v>
      </c>
      <c r="AE35" s="1">
        <f t="shared" si="9"/>
        <v>0</v>
      </c>
      <c r="AF35" s="1">
        <f t="shared" si="10"/>
        <v>0</v>
      </c>
      <c r="AG35" s="1">
        <f t="shared" si="11"/>
        <v>0</v>
      </c>
    </row>
    <row r="36" spans="2:33" ht="14.25" x14ac:dyDescent="0.2">
      <c r="B36" s="9">
        <v>33</v>
      </c>
      <c r="C36" s="8"/>
      <c r="D36" s="9"/>
      <c r="E36" s="9"/>
      <c r="F36" s="10"/>
      <c r="G36" s="10"/>
      <c r="H36" s="12" t="s">
        <v>18</v>
      </c>
      <c r="I36" s="2"/>
      <c r="J36" s="2"/>
      <c r="L36" s="37" t="s">
        <v>65</v>
      </c>
      <c r="M36" s="13"/>
      <c r="N36" s="13"/>
      <c r="O36" s="13"/>
      <c r="P36" s="13"/>
      <c r="Q36" s="13"/>
      <c r="R36" s="19"/>
      <c r="S36" s="13"/>
      <c r="T36" s="38"/>
      <c r="V36" s="1">
        <f t="shared" si="0"/>
        <v>0</v>
      </c>
      <c r="W36" s="1">
        <f t="shared" si="1"/>
        <v>0</v>
      </c>
      <c r="X36" s="1">
        <f t="shared" si="2"/>
        <v>0</v>
      </c>
      <c r="Y36" s="1">
        <f t="shared" si="3"/>
        <v>0</v>
      </c>
      <c r="Z36" s="1">
        <f t="shared" si="4"/>
        <v>0</v>
      </c>
      <c r="AA36" s="1">
        <f t="shared" si="5"/>
        <v>0</v>
      </c>
      <c r="AB36" s="1">
        <f t="shared" si="6"/>
        <v>0</v>
      </c>
      <c r="AC36" s="1">
        <f t="shared" si="7"/>
        <v>0</v>
      </c>
      <c r="AD36" s="1">
        <f t="shared" si="8"/>
        <v>0</v>
      </c>
      <c r="AE36" s="1">
        <f t="shared" si="9"/>
        <v>0</v>
      </c>
      <c r="AF36" s="1">
        <f t="shared" si="10"/>
        <v>0</v>
      </c>
      <c r="AG36" s="1">
        <f t="shared" si="11"/>
        <v>0</v>
      </c>
    </row>
    <row r="37" spans="2:33" ht="14.25" x14ac:dyDescent="0.2">
      <c r="B37" s="9">
        <v>34</v>
      </c>
      <c r="C37" s="8"/>
      <c r="D37" s="9"/>
      <c r="E37" s="9"/>
      <c r="F37" s="10"/>
      <c r="G37" s="10"/>
      <c r="H37" s="12" t="s">
        <v>18</v>
      </c>
      <c r="I37" s="2"/>
      <c r="J37" s="2"/>
      <c r="V37" s="1">
        <f t="shared" si="0"/>
        <v>0</v>
      </c>
      <c r="W37" s="1">
        <f t="shared" si="1"/>
        <v>0</v>
      </c>
      <c r="X37" s="1">
        <f t="shared" si="2"/>
        <v>0</v>
      </c>
      <c r="Y37" s="1">
        <f t="shared" si="3"/>
        <v>0</v>
      </c>
      <c r="Z37" s="1">
        <f t="shared" si="4"/>
        <v>0</v>
      </c>
      <c r="AA37" s="1">
        <f t="shared" si="5"/>
        <v>0</v>
      </c>
      <c r="AB37" s="1">
        <f t="shared" si="6"/>
        <v>0</v>
      </c>
      <c r="AC37" s="1">
        <f t="shared" si="7"/>
        <v>0</v>
      </c>
      <c r="AD37" s="1">
        <f t="shared" si="8"/>
        <v>0</v>
      </c>
      <c r="AE37" s="1">
        <f t="shared" si="9"/>
        <v>0</v>
      </c>
      <c r="AF37" s="1">
        <f t="shared" si="10"/>
        <v>0</v>
      </c>
      <c r="AG37" s="1">
        <f t="shared" si="11"/>
        <v>0</v>
      </c>
    </row>
    <row r="38" spans="2:33" ht="14.25" x14ac:dyDescent="0.2">
      <c r="B38" s="9">
        <v>35</v>
      </c>
      <c r="C38" s="8"/>
      <c r="D38" s="9"/>
      <c r="E38" s="9"/>
      <c r="F38" s="10"/>
      <c r="G38" s="10"/>
      <c r="H38" s="12" t="s">
        <v>18</v>
      </c>
      <c r="I38" s="2"/>
      <c r="J38" s="2"/>
      <c r="V38" s="1">
        <f t="shared" si="0"/>
        <v>0</v>
      </c>
      <c r="W38" s="1">
        <f t="shared" si="1"/>
        <v>0</v>
      </c>
      <c r="X38" s="1">
        <f t="shared" si="2"/>
        <v>0</v>
      </c>
      <c r="Y38" s="1">
        <f t="shared" si="3"/>
        <v>0</v>
      </c>
      <c r="Z38" s="1">
        <f t="shared" si="4"/>
        <v>0</v>
      </c>
      <c r="AA38" s="1">
        <f t="shared" si="5"/>
        <v>0</v>
      </c>
      <c r="AB38" s="1">
        <f t="shared" si="6"/>
        <v>0</v>
      </c>
      <c r="AC38" s="1">
        <f t="shared" si="7"/>
        <v>0</v>
      </c>
      <c r="AD38" s="1">
        <f t="shared" si="8"/>
        <v>0</v>
      </c>
      <c r="AE38" s="1">
        <f t="shared" si="9"/>
        <v>0</v>
      </c>
      <c r="AF38" s="1">
        <f t="shared" si="10"/>
        <v>0</v>
      </c>
      <c r="AG38" s="1">
        <f t="shared" si="11"/>
        <v>0</v>
      </c>
    </row>
    <row r="39" spans="2:33" ht="14.25" x14ac:dyDescent="0.2">
      <c r="B39" s="9">
        <v>36</v>
      </c>
      <c r="C39" s="8"/>
      <c r="D39" s="9"/>
      <c r="E39" s="9"/>
      <c r="F39" s="10"/>
      <c r="G39" s="10"/>
      <c r="H39" s="12" t="s">
        <v>18</v>
      </c>
      <c r="I39" s="2"/>
      <c r="J39" s="2"/>
      <c r="V39" s="1">
        <f t="shared" si="0"/>
        <v>0</v>
      </c>
      <c r="W39" s="1">
        <f t="shared" si="1"/>
        <v>0</v>
      </c>
      <c r="X39" s="1">
        <f t="shared" si="2"/>
        <v>0</v>
      </c>
      <c r="Y39" s="1">
        <f t="shared" si="3"/>
        <v>0</v>
      </c>
      <c r="Z39" s="1">
        <f t="shared" si="4"/>
        <v>0</v>
      </c>
      <c r="AA39" s="1">
        <f t="shared" si="5"/>
        <v>0</v>
      </c>
      <c r="AB39" s="1">
        <f t="shared" si="6"/>
        <v>0</v>
      </c>
      <c r="AC39" s="1">
        <f t="shared" si="7"/>
        <v>0</v>
      </c>
      <c r="AD39" s="1">
        <f t="shared" si="8"/>
        <v>0</v>
      </c>
      <c r="AE39" s="1">
        <f t="shared" si="9"/>
        <v>0</v>
      </c>
      <c r="AF39" s="1">
        <f t="shared" si="10"/>
        <v>0</v>
      </c>
      <c r="AG39" s="1">
        <f t="shared" si="11"/>
        <v>0</v>
      </c>
    </row>
    <row r="40" spans="2:33" ht="14.25" x14ac:dyDescent="0.2">
      <c r="B40" s="9">
        <v>37</v>
      </c>
      <c r="C40" s="8"/>
      <c r="D40" s="9"/>
      <c r="E40" s="9"/>
      <c r="F40" s="10"/>
      <c r="G40" s="10"/>
      <c r="H40" s="12" t="s">
        <v>18</v>
      </c>
      <c r="I40" s="2"/>
      <c r="J40" s="2"/>
      <c r="V40" s="1">
        <f t="shared" si="0"/>
        <v>0</v>
      </c>
      <c r="W40" s="1">
        <f t="shared" si="1"/>
        <v>0</v>
      </c>
      <c r="X40" s="1">
        <f t="shared" si="2"/>
        <v>0</v>
      </c>
      <c r="Y40" s="1">
        <f t="shared" si="3"/>
        <v>0</v>
      </c>
      <c r="Z40" s="1">
        <f t="shared" si="4"/>
        <v>0</v>
      </c>
      <c r="AA40" s="1">
        <f t="shared" si="5"/>
        <v>0</v>
      </c>
      <c r="AB40" s="1">
        <f t="shared" si="6"/>
        <v>0</v>
      </c>
      <c r="AC40" s="1">
        <f t="shared" si="7"/>
        <v>0</v>
      </c>
      <c r="AD40" s="1">
        <f t="shared" si="8"/>
        <v>0</v>
      </c>
      <c r="AE40" s="1">
        <f t="shared" si="9"/>
        <v>0</v>
      </c>
      <c r="AF40" s="1">
        <f t="shared" si="10"/>
        <v>0</v>
      </c>
      <c r="AG40" s="1">
        <f t="shared" si="11"/>
        <v>0</v>
      </c>
    </row>
    <row r="41" spans="2:33" ht="14.25" x14ac:dyDescent="0.2">
      <c r="B41" s="9">
        <v>38</v>
      </c>
      <c r="C41" s="8"/>
      <c r="D41" s="9"/>
      <c r="E41" s="9"/>
      <c r="F41" s="10"/>
      <c r="G41" s="10"/>
      <c r="H41" s="12" t="s">
        <v>18</v>
      </c>
      <c r="I41" s="2"/>
      <c r="J41" s="2"/>
      <c r="V41" s="1">
        <f t="shared" si="0"/>
        <v>0</v>
      </c>
      <c r="W41" s="1">
        <f t="shared" si="1"/>
        <v>0</v>
      </c>
      <c r="X41" s="1">
        <f t="shared" si="2"/>
        <v>0</v>
      </c>
      <c r="Y41" s="1">
        <f t="shared" si="3"/>
        <v>0</v>
      </c>
      <c r="Z41" s="1">
        <f t="shared" si="4"/>
        <v>0</v>
      </c>
      <c r="AA41" s="1">
        <f t="shared" si="5"/>
        <v>0</v>
      </c>
      <c r="AB41" s="1">
        <f t="shared" si="6"/>
        <v>0</v>
      </c>
      <c r="AC41" s="1">
        <f t="shared" si="7"/>
        <v>0</v>
      </c>
      <c r="AD41" s="1">
        <f t="shared" si="8"/>
        <v>0</v>
      </c>
      <c r="AE41" s="1">
        <f t="shared" si="9"/>
        <v>0</v>
      </c>
      <c r="AF41" s="1">
        <f t="shared" si="10"/>
        <v>0</v>
      </c>
      <c r="AG41" s="1">
        <f t="shared" si="11"/>
        <v>0</v>
      </c>
    </row>
    <row r="42" spans="2:33" ht="14.25" x14ac:dyDescent="0.2">
      <c r="B42" s="9">
        <v>39</v>
      </c>
      <c r="C42" s="8"/>
      <c r="D42" s="9"/>
      <c r="E42" s="9"/>
      <c r="F42" s="10"/>
      <c r="G42" s="10"/>
      <c r="H42" s="12" t="s">
        <v>18</v>
      </c>
      <c r="I42" s="2"/>
      <c r="J42" s="2"/>
      <c r="V42" s="1">
        <f t="shared" si="0"/>
        <v>0</v>
      </c>
      <c r="W42" s="1">
        <f t="shared" si="1"/>
        <v>0</v>
      </c>
      <c r="X42" s="1">
        <f t="shared" si="2"/>
        <v>0</v>
      </c>
      <c r="Y42" s="1">
        <f t="shared" si="3"/>
        <v>0</v>
      </c>
      <c r="Z42" s="1">
        <f t="shared" si="4"/>
        <v>0</v>
      </c>
      <c r="AA42" s="1">
        <f t="shared" si="5"/>
        <v>0</v>
      </c>
      <c r="AB42" s="1">
        <f t="shared" si="6"/>
        <v>0</v>
      </c>
      <c r="AC42" s="1">
        <f t="shared" si="7"/>
        <v>0</v>
      </c>
      <c r="AD42" s="1">
        <f t="shared" si="8"/>
        <v>0</v>
      </c>
      <c r="AE42" s="1">
        <f t="shared" si="9"/>
        <v>0</v>
      </c>
      <c r="AF42" s="1">
        <f t="shared" si="10"/>
        <v>0</v>
      </c>
      <c r="AG42" s="1">
        <f t="shared" si="11"/>
        <v>0</v>
      </c>
    </row>
    <row r="43" spans="2:33" ht="14.25" x14ac:dyDescent="0.2">
      <c r="B43" s="9">
        <v>40</v>
      </c>
      <c r="C43" s="8"/>
      <c r="D43" s="9"/>
      <c r="E43" s="9"/>
      <c r="F43" s="10"/>
      <c r="G43" s="10"/>
      <c r="H43" s="12" t="s">
        <v>18</v>
      </c>
      <c r="I43" s="2"/>
      <c r="J43" s="2"/>
      <c r="V43" s="1">
        <f t="shared" si="0"/>
        <v>0</v>
      </c>
      <c r="W43" s="1">
        <f t="shared" si="1"/>
        <v>0</v>
      </c>
      <c r="X43" s="1">
        <f t="shared" si="2"/>
        <v>0</v>
      </c>
      <c r="Y43" s="1">
        <f t="shared" si="3"/>
        <v>0</v>
      </c>
      <c r="Z43" s="1">
        <f t="shared" si="4"/>
        <v>0</v>
      </c>
      <c r="AA43" s="1">
        <f t="shared" si="5"/>
        <v>0</v>
      </c>
      <c r="AB43" s="1">
        <f t="shared" si="6"/>
        <v>0</v>
      </c>
      <c r="AC43" s="1">
        <f t="shared" si="7"/>
        <v>0</v>
      </c>
      <c r="AD43" s="1">
        <f t="shared" si="8"/>
        <v>0</v>
      </c>
      <c r="AE43" s="1">
        <f t="shared" si="9"/>
        <v>0</v>
      </c>
      <c r="AF43" s="1">
        <f t="shared" si="10"/>
        <v>0</v>
      </c>
      <c r="AG43" s="1">
        <f t="shared" si="11"/>
        <v>0</v>
      </c>
    </row>
    <row r="44" spans="2:33" ht="14.25" x14ac:dyDescent="0.2">
      <c r="B44" s="9">
        <v>41</v>
      </c>
      <c r="C44" s="8"/>
      <c r="D44" s="9"/>
      <c r="E44" s="9"/>
      <c r="F44" s="10"/>
      <c r="G44" s="10"/>
      <c r="H44" s="12" t="s">
        <v>18</v>
      </c>
      <c r="I44" s="2"/>
      <c r="J44" s="2"/>
      <c r="V44" s="1">
        <f t="shared" si="0"/>
        <v>0</v>
      </c>
      <c r="W44" s="1">
        <f t="shared" si="1"/>
        <v>0</v>
      </c>
      <c r="X44" s="1">
        <f t="shared" si="2"/>
        <v>0</v>
      </c>
      <c r="Y44" s="1">
        <f t="shared" si="3"/>
        <v>0</v>
      </c>
      <c r="Z44" s="1">
        <f t="shared" si="4"/>
        <v>0</v>
      </c>
      <c r="AA44" s="1">
        <f t="shared" si="5"/>
        <v>0</v>
      </c>
      <c r="AB44" s="1">
        <f t="shared" si="6"/>
        <v>0</v>
      </c>
      <c r="AC44" s="1">
        <f t="shared" si="7"/>
        <v>0</v>
      </c>
      <c r="AD44" s="1">
        <f t="shared" si="8"/>
        <v>0</v>
      </c>
      <c r="AE44" s="1">
        <f t="shared" si="9"/>
        <v>0</v>
      </c>
      <c r="AF44" s="1">
        <f t="shared" si="10"/>
        <v>0</v>
      </c>
      <c r="AG44" s="1">
        <f t="shared" si="11"/>
        <v>0</v>
      </c>
    </row>
    <row r="45" spans="2:33" ht="14.25" x14ac:dyDescent="0.2">
      <c r="B45" s="9">
        <v>42</v>
      </c>
      <c r="C45" s="8"/>
      <c r="D45" s="9"/>
      <c r="E45" s="9"/>
      <c r="F45" s="10"/>
      <c r="G45" s="10"/>
      <c r="H45" s="12" t="s">
        <v>18</v>
      </c>
      <c r="I45" s="2"/>
      <c r="J45" s="2"/>
      <c r="V45" s="1">
        <f t="shared" si="0"/>
        <v>0</v>
      </c>
      <c r="W45" s="1">
        <f t="shared" si="1"/>
        <v>0</v>
      </c>
      <c r="X45" s="1">
        <f t="shared" si="2"/>
        <v>0</v>
      </c>
      <c r="Y45" s="1">
        <f t="shared" si="3"/>
        <v>0</v>
      </c>
      <c r="Z45" s="1">
        <f t="shared" si="4"/>
        <v>0</v>
      </c>
      <c r="AA45" s="1">
        <f t="shared" si="5"/>
        <v>0</v>
      </c>
      <c r="AB45" s="1">
        <f t="shared" si="6"/>
        <v>0</v>
      </c>
      <c r="AC45" s="1">
        <f t="shared" si="7"/>
        <v>0</v>
      </c>
      <c r="AD45" s="1">
        <f t="shared" si="8"/>
        <v>0</v>
      </c>
      <c r="AE45" s="1">
        <f t="shared" si="9"/>
        <v>0</v>
      </c>
      <c r="AF45" s="1">
        <f t="shared" si="10"/>
        <v>0</v>
      </c>
      <c r="AG45" s="1">
        <f t="shared" si="11"/>
        <v>0</v>
      </c>
    </row>
    <row r="46" spans="2:33" ht="14.25" x14ac:dyDescent="0.2">
      <c r="B46" s="9">
        <v>43</v>
      </c>
      <c r="C46" s="8"/>
      <c r="D46" s="9"/>
      <c r="E46" s="9"/>
      <c r="F46" s="10"/>
      <c r="G46" s="10"/>
      <c r="H46" s="12" t="s">
        <v>18</v>
      </c>
      <c r="I46" s="2"/>
      <c r="J46" s="2"/>
      <c r="V46" s="1">
        <f t="shared" si="0"/>
        <v>0</v>
      </c>
      <c r="W46" s="1">
        <f t="shared" si="1"/>
        <v>0</v>
      </c>
      <c r="X46" s="1">
        <f t="shared" si="2"/>
        <v>0</v>
      </c>
      <c r="Y46" s="1">
        <f t="shared" si="3"/>
        <v>0</v>
      </c>
      <c r="Z46" s="1">
        <f t="shared" si="4"/>
        <v>0</v>
      </c>
      <c r="AA46" s="1">
        <f t="shared" si="5"/>
        <v>0</v>
      </c>
      <c r="AB46" s="1">
        <f t="shared" si="6"/>
        <v>0</v>
      </c>
      <c r="AC46" s="1">
        <f t="shared" si="7"/>
        <v>0</v>
      </c>
      <c r="AD46" s="1">
        <f t="shared" si="8"/>
        <v>0</v>
      </c>
      <c r="AE46" s="1">
        <f t="shared" si="9"/>
        <v>0</v>
      </c>
      <c r="AF46" s="1">
        <f t="shared" si="10"/>
        <v>0</v>
      </c>
      <c r="AG46" s="1">
        <f t="shared" si="11"/>
        <v>0</v>
      </c>
    </row>
    <row r="47" spans="2:33" ht="14.25" x14ac:dyDescent="0.2">
      <c r="B47" s="9">
        <v>44</v>
      </c>
      <c r="C47" s="8"/>
      <c r="D47" s="9"/>
      <c r="E47" s="9"/>
      <c r="F47" s="10"/>
      <c r="G47" s="10"/>
      <c r="H47" s="12" t="s">
        <v>18</v>
      </c>
      <c r="I47" s="2"/>
      <c r="J47" s="2"/>
      <c r="V47" s="1">
        <f t="shared" si="0"/>
        <v>0</v>
      </c>
      <c r="W47" s="1">
        <f t="shared" si="1"/>
        <v>0</v>
      </c>
      <c r="X47" s="1">
        <f t="shared" si="2"/>
        <v>0</v>
      </c>
      <c r="Y47" s="1">
        <f t="shared" si="3"/>
        <v>0</v>
      </c>
      <c r="Z47" s="1">
        <f t="shared" si="4"/>
        <v>0</v>
      </c>
      <c r="AA47" s="1">
        <f t="shared" si="5"/>
        <v>0</v>
      </c>
      <c r="AB47" s="1">
        <f t="shared" si="6"/>
        <v>0</v>
      </c>
      <c r="AC47" s="1">
        <f t="shared" si="7"/>
        <v>0</v>
      </c>
      <c r="AD47" s="1">
        <f t="shared" si="8"/>
        <v>0</v>
      </c>
      <c r="AE47" s="1">
        <f t="shared" si="9"/>
        <v>0</v>
      </c>
      <c r="AF47" s="1">
        <f t="shared" si="10"/>
        <v>0</v>
      </c>
      <c r="AG47" s="1">
        <f t="shared" si="11"/>
        <v>0</v>
      </c>
    </row>
    <row r="48" spans="2:33" ht="14.25" x14ac:dyDescent="0.2">
      <c r="B48" s="9">
        <v>45</v>
      </c>
      <c r="C48" s="8"/>
      <c r="D48" s="9"/>
      <c r="E48" s="9"/>
      <c r="F48" s="10"/>
      <c r="G48" s="10"/>
      <c r="H48" s="12" t="s">
        <v>18</v>
      </c>
      <c r="I48" s="2"/>
      <c r="J48" s="2"/>
      <c r="V48" s="1">
        <f t="shared" si="0"/>
        <v>0</v>
      </c>
      <c r="W48" s="1">
        <f t="shared" si="1"/>
        <v>0</v>
      </c>
      <c r="X48" s="1">
        <f t="shared" si="2"/>
        <v>0</v>
      </c>
      <c r="Y48" s="1">
        <f t="shared" si="3"/>
        <v>0</v>
      </c>
      <c r="Z48" s="1">
        <f t="shared" si="4"/>
        <v>0</v>
      </c>
      <c r="AA48" s="1">
        <f t="shared" si="5"/>
        <v>0</v>
      </c>
      <c r="AB48" s="1">
        <f t="shared" si="6"/>
        <v>0</v>
      </c>
      <c r="AC48" s="1">
        <f t="shared" si="7"/>
        <v>0</v>
      </c>
      <c r="AD48" s="1">
        <f t="shared" si="8"/>
        <v>0</v>
      </c>
      <c r="AE48" s="1">
        <f t="shared" si="9"/>
        <v>0</v>
      </c>
      <c r="AF48" s="1">
        <f t="shared" si="10"/>
        <v>0</v>
      </c>
      <c r="AG48" s="1">
        <f t="shared" si="11"/>
        <v>0</v>
      </c>
    </row>
    <row r="49" spans="2:33" ht="14.25" x14ac:dyDescent="0.2">
      <c r="B49" s="9">
        <v>46</v>
      </c>
      <c r="C49" s="8"/>
      <c r="D49" s="9"/>
      <c r="E49" s="9"/>
      <c r="F49" s="10"/>
      <c r="G49" s="10"/>
      <c r="H49" s="12" t="s">
        <v>18</v>
      </c>
      <c r="I49" s="2"/>
      <c r="J49" s="2"/>
      <c r="V49" s="1">
        <f t="shared" si="0"/>
        <v>0</v>
      </c>
      <c r="W49" s="1">
        <f t="shared" si="1"/>
        <v>0</v>
      </c>
      <c r="X49" s="1">
        <f t="shared" si="2"/>
        <v>0</v>
      </c>
      <c r="Y49" s="1">
        <f t="shared" si="3"/>
        <v>0</v>
      </c>
      <c r="Z49" s="1">
        <f t="shared" si="4"/>
        <v>0</v>
      </c>
      <c r="AA49" s="1">
        <f t="shared" si="5"/>
        <v>0</v>
      </c>
      <c r="AB49" s="1">
        <f t="shared" si="6"/>
        <v>0</v>
      </c>
      <c r="AC49" s="1">
        <f t="shared" si="7"/>
        <v>0</v>
      </c>
      <c r="AD49" s="1">
        <f t="shared" si="8"/>
        <v>0</v>
      </c>
      <c r="AE49" s="1">
        <f t="shared" si="9"/>
        <v>0</v>
      </c>
      <c r="AF49" s="1">
        <f t="shared" si="10"/>
        <v>0</v>
      </c>
      <c r="AG49" s="1">
        <f t="shared" si="11"/>
        <v>0</v>
      </c>
    </row>
    <row r="50" spans="2:33" ht="14.25" x14ac:dyDescent="0.2">
      <c r="B50" s="9">
        <v>47</v>
      </c>
      <c r="C50" s="8"/>
      <c r="D50" s="9"/>
      <c r="E50" s="9"/>
      <c r="F50" s="10"/>
      <c r="G50" s="10"/>
      <c r="H50" s="12" t="s">
        <v>18</v>
      </c>
      <c r="I50" s="2"/>
      <c r="J50" s="2"/>
      <c r="V50" s="1">
        <f t="shared" si="0"/>
        <v>0</v>
      </c>
      <c r="W50" s="1">
        <f t="shared" si="1"/>
        <v>0</v>
      </c>
      <c r="X50" s="1">
        <f t="shared" si="2"/>
        <v>0</v>
      </c>
      <c r="Y50" s="1">
        <f t="shared" si="3"/>
        <v>0</v>
      </c>
      <c r="Z50" s="1">
        <f t="shared" si="4"/>
        <v>0</v>
      </c>
      <c r="AA50" s="1">
        <f t="shared" si="5"/>
        <v>0</v>
      </c>
      <c r="AB50" s="1">
        <f t="shared" si="6"/>
        <v>0</v>
      </c>
      <c r="AC50" s="1">
        <f t="shared" si="7"/>
        <v>0</v>
      </c>
      <c r="AD50" s="1">
        <f t="shared" si="8"/>
        <v>0</v>
      </c>
      <c r="AE50" s="1">
        <f t="shared" si="9"/>
        <v>0</v>
      </c>
      <c r="AF50" s="1">
        <f t="shared" si="10"/>
        <v>0</v>
      </c>
      <c r="AG50" s="1">
        <f t="shared" si="11"/>
        <v>0</v>
      </c>
    </row>
  </sheetData>
  <sheetProtection algorithmName="SHA-512" hashValue="YOmiiN3bOc0d6I7WQaqXoUU5rNCRA4jtvHcUnAehLRVG6WtIlbvB3N1X0faQVTu9W2iI+SHTY+C+INf4ExmObw==" saltValue="d3FLB8huckWFKiEq+d1KZQ==" spinCount="100000" sheet="1" selectLockedCells="1"/>
  <mergeCells count="6">
    <mergeCell ref="C1:H2"/>
    <mergeCell ref="I1:I2"/>
    <mergeCell ref="J1:J5"/>
    <mergeCell ref="L1:S2"/>
    <mergeCell ref="L3:S3"/>
    <mergeCell ref="R5:S5"/>
  </mergeCells>
  <conditionalFormatting sqref="M15:Q15">
    <cfRule type="cellIs" dxfId="15" priority="10" stopIfTrue="1" operator="lessThan">
      <formula>0</formula>
    </cfRule>
  </conditionalFormatting>
  <conditionalFormatting sqref="R8:R14">
    <cfRule type="cellIs" dxfId="14" priority="15" operator="lessThan">
      <formula>0</formula>
    </cfRule>
  </conditionalFormatting>
  <conditionalFormatting sqref="R15:R16 R21 R24 S25:S27 R31 R33 R35:R36">
    <cfRule type="cellIs" dxfId="13" priority="22" stopIfTrue="1" operator="lessThan">
      <formula>0</formula>
    </cfRule>
  </conditionalFormatting>
  <conditionalFormatting sqref="R17:R19">
    <cfRule type="cellIs" dxfId="12" priority="12" operator="lessThan">
      <formula>0</formula>
    </cfRule>
  </conditionalFormatting>
  <conditionalFormatting sqref="R28:R30">
    <cfRule type="cellIs" dxfId="11" priority="5" operator="lessThan">
      <formula>0</formula>
    </cfRule>
  </conditionalFormatting>
  <conditionalFormatting sqref="S8:S13">
    <cfRule type="cellIs" dxfId="10" priority="14" stopIfTrue="1" operator="lessThan">
      <formula>0</formula>
    </cfRule>
  </conditionalFormatting>
  <conditionalFormatting sqref="S14">
    <cfRule type="cellIs" dxfId="9" priority="1" operator="lessThan">
      <formula>0</formula>
    </cfRule>
  </conditionalFormatting>
  <conditionalFormatting sqref="S15">
    <cfRule type="cellIs" dxfId="8" priority="21" stopIfTrue="1" operator="lessThan">
      <formula>0</formula>
    </cfRule>
  </conditionalFormatting>
  <conditionalFormatting sqref="S17:S18">
    <cfRule type="cellIs" dxfId="7" priority="11" stopIfTrue="1" operator="lessThan">
      <formula>0</formula>
    </cfRule>
  </conditionalFormatting>
  <conditionalFormatting sqref="S19">
    <cfRule type="cellIs" dxfId="6" priority="2" stopIfTrue="1" operator="lessThan">
      <formula>0</formula>
    </cfRule>
  </conditionalFormatting>
  <conditionalFormatting sqref="S20">
    <cfRule type="cellIs" dxfId="5" priority="3" stopIfTrue="1" operator="lessThan">
      <formula>0</formula>
    </cfRule>
  </conditionalFormatting>
  <conditionalFormatting sqref="S22">
    <cfRule type="cellIs" dxfId="4" priority="13" stopIfTrue="1" operator="lessThan">
      <formula>0</formula>
    </cfRule>
  </conditionalFormatting>
  <conditionalFormatting sqref="S23">
    <cfRule type="cellIs" dxfId="3" priority="19" stopIfTrue="1" operator="lessThan">
      <formula>0</formula>
    </cfRule>
  </conditionalFormatting>
  <conditionalFormatting sqref="S28:S30">
    <cfRule type="cellIs" dxfId="2" priority="4" stopIfTrue="1" operator="lessThan">
      <formula>0</formula>
    </cfRule>
  </conditionalFormatting>
  <conditionalFormatting sqref="S32">
    <cfRule type="cellIs" dxfId="1" priority="18" stopIfTrue="1" operator="lessThan">
      <formula>0</formula>
    </cfRule>
  </conditionalFormatting>
  <conditionalFormatting sqref="S34">
    <cfRule type="cellIs" dxfId="0" priority="17" stopIfTrue="1" operator="lessThan">
      <formula>0</formula>
    </cfRule>
  </conditionalFormatting>
  <dataValidations count="2">
    <dataValidation type="list" allowBlank="1" showInputMessage="1" showErrorMessage="1" sqref="C4:C50" xr:uid="{A2D63A77-C31D-4BDB-B3D7-4D2444552D53}">
      <formula1>$V$3:$AG$3</formula1>
    </dataValidation>
    <dataValidation type="list" allowBlank="1" showInputMessage="1" showErrorMessage="1" sqref="H4:H50" xr:uid="{F2A91F7F-38DD-4D2E-9C46-56D6C456A103}">
      <formula1>$U$2:$U$4</formula1>
    </dataValidation>
  </dataValidation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Sutherland</dc:creator>
  <cp:lastModifiedBy>Kevin Sutherland</cp:lastModifiedBy>
  <cp:lastPrinted>2024-04-05T12:58:47Z</cp:lastPrinted>
  <dcterms:created xsi:type="dcterms:W3CDTF">2024-03-21T21:30:19Z</dcterms:created>
  <dcterms:modified xsi:type="dcterms:W3CDTF">2024-04-05T13:00:13Z</dcterms:modified>
</cp:coreProperties>
</file>